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'Gruppen-Tabellen'!$A$1:$I$21</definedName>
    <definedName name="_xlnm.Print_Area" localSheetId="3">'Spielplan'!$A$1:$J$58</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2"/>
          </rPr>
          <t>Wickie:</t>
        </r>
        <r>
          <rPr>
            <sz val="8"/>
            <rFont val="Tahoma"/>
            <family val="2"/>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2"/>
          </rPr>
          <t>Wickie:</t>
        </r>
        <r>
          <rPr>
            <sz val="8"/>
            <rFont val="Tahoma"/>
            <family val="2"/>
          </rPr>
          <t xml:space="preserve">
hier bitte die Spielzeit in hh:mm eintragen -wird dann im Zeitplan übernommen.</t>
        </r>
      </text>
    </comment>
    <comment ref="D5" authorId="0">
      <text>
        <r>
          <rPr>
            <b/>
            <sz val="8"/>
            <rFont val="Tahoma"/>
            <family val="2"/>
          </rPr>
          <t>Wickie:</t>
        </r>
        <r>
          <rPr>
            <sz val="8"/>
            <rFont val="Tahoma"/>
            <family val="2"/>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2"/>
          </rPr>
          <t>Wickie:</t>
        </r>
        <r>
          <rPr>
            <sz val="8"/>
            <rFont val="Tahoma"/>
            <family val="2"/>
          </rPr>
          <t xml:space="preserve">
hier bitte die gewünschte Pause nach dem letzten Gruppenspiel,
nach den  Zwischenrundenspielen
und nach dem Halbfinale 
eintragen Format hh:mm
-5 bis 6 Minuten sollten reichen-</t>
        </r>
      </text>
    </comment>
    <comment ref="D13" authorId="0">
      <text>
        <r>
          <rPr>
            <b/>
            <sz val="8"/>
            <rFont val="Tahoma"/>
            <family val="2"/>
          </rPr>
          <t>Wickie:</t>
        </r>
        <r>
          <rPr>
            <sz val="8"/>
            <rFont val="Tahoma"/>
            <family val="2"/>
          </rPr>
          <t xml:space="preserve">
hier Uhrzeit Beginn des 1. Spiels eintragen im Format hh:mm</t>
        </r>
      </text>
    </comment>
  </commentList>
</comments>
</file>

<file path=xl/sharedStrings.xml><?xml version="1.0" encoding="utf-8"?>
<sst xmlns="http://schemas.openxmlformats.org/spreadsheetml/2006/main" count="217" uniqueCount="72">
  <si>
    <t>Gruppe A</t>
  </si>
  <si>
    <t>Pkte</t>
  </si>
  <si>
    <t>Tore</t>
  </si>
  <si>
    <t>Gruppe C</t>
  </si>
  <si>
    <t>Dauer:</t>
  </si>
  <si>
    <t>Gruppe B</t>
  </si>
  <si>
    <t>Spiel Nr.</t>
  </si>
  <si>
    <t>Gruppe</t>
  </si>
  <si>
    <t>Vorrunde</t>
  </si>
  <si>
    <t>Ergebnis</t>
  </si>
  <si>
    <t>Gr.A</t>
  </si>
  <si>
    <t>-</t>
  </si>
  <si>
    <t>:</t>
  </si>
  <si>
    <t>Gr.B</t>
  </si>
  <si>
    <t>Gr.C</t>
  </si>
  <si>
    <t>Zweiter Gruppe A</t>
  </si>
  <si>
    <t>Erster Gruppe C</t>
  </si>
  <si>
    <t>Erster Gruppe B</t>
  </si>
  <si>
    <t>Zweiter Gruppe C</t>
  </si>
  <si>
    <t>Erster Gruppe A</t>
  </si>
  <si>
    <t>Zweiter Gruppe B</t>
  </si>
  <si>
    <t xml:space="preserve"> Halbfinale</t>
  </si>
  <si>
    <t>Spiel um den 3.Platz</t>
  </si>
  <si>
    <t>Finale</t>
  </si>
  <si>
    <t>Vorgaben</t>
  </si>
  <si>
    <t>Spielzeit</t>
  </si>
  <si>
    <t>hh:mm</t>
  </si>
  <si>
    <t>Turnier</t>
  </si>
  <si>
    <t>Spiel</t>
  </si>
  <si>
    <t>Mannschaft</t>
  </si>
  <si>
    <t>Punkte Mann-schaft Heim</t>
  </si>
  <si>
    <t>Punkte Mann-schaft Gast</t>
  </si>
  <si>
    <t>Spiele</t>
  </si>
  <si>
    <t>Diff.</t>
  </si>
  <si>
    <t>1. Spiel</t>
  </si>
  <si>
    <t>2. Spiel</t>
  </si>
  <si>
    <t>3. Spiel</t>
  </si>
  <si>
    <t>Summe aller Spiele Gruppe A</t>
  </si>
  <si>
    <t>Summe aller Spiele Gruppe B</t>
  </si>
  <si>
    <t>Hauptmenue</t>
  </si>
  <si>
    <t>Gruppeneinteilung - Tabellen</t>
  </si>
  <si>
    <t>Rang</t>
  </si>
  <si>
    <t>(Vorrunde)</t>
  </si>
  <si>
    <t>Summe aller Spiele Gruppe C</t>
  </si>
  <si>
    <t>(zwischen den Vorrundenspielen)</t>
  </si>
  <si>
    <t>(Pause bei Zwischenrundenspiele und nach Halbfinale)</t>
  </si>
  <si>
    <t>Pause1:</t>
  </si>
  <si>
    <t>Pause2:</t>
  </si>
  <si>
    <t>Viertelfinale</t>
  </si>
  <si>
    <t>Dritter Gruppe B</t>
  </si>
  <si>
    <t>Dritter Gruppe A</t>
  </si>
  <si>
    <t>Beginn 2. Tag</t>
  </si>
  <si>
    <t>Beginn: 1. Tag</t>
  </si>
  <si>
    <t>M01</t>
  </si>
  <si>
    <t>M02</t>
  </si>
  <si>
    <t>M03</t>
  </si>
  <si>
    <t>M04</t>
  </si>
  <si>
    <t>M10</t>
  </si>
  <si>
    <t>M11</t>
  </si>
  <si>
    <t>Sieger Spiel 18</t>
  </si>
  <si>
    <t>Sieger Spiel 16</t>
  </si>
  <si>
    <t>Sieger Spiel 17</t>
  </si>
  <si>
    <t>Sieger Spiel 19</t>
  </si>
  <si>
    <t>Verlierer Halbfinale Spiel 21</t>
  </si>
  <si>
    <t>Sieger Halbfinale Spiel 21</t>
  </si>
  <si>
    <t>Verlierer Halbfinale Spiel 20</t>
  </si>
  <si>
    <t>Sieger Halbfinale Spiel 20</t>
  </si>
  <si>
    <t>M09</t>
  </si>
  <si>
    <t>M05</t>
  </si>
  <si>
    <t>M06</t>
  </si>
  <si>
    <t>M07</t>
  </si>
  <si>
    <t>M08</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</si>
</sst>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ddd\ dd/mm/yy\,\ hh:mm"/>
    <numFmt numFmtId="206" formatCode="dddd\ dd/mm/yy\,\ hh:mm"/>
  </numFmts>
  <fonts count="87">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6"/>
      <name val="Small Fonts"/>
      <family val="2"/>
    </font>
    <font>
      <b/>
      <sz val="14"/>
      <name val="Arial"/>
      <family val="2"/>
    </font>
    <font>
      <b/>
      <sz val="8"/>
      <name val="Arial"/>
      <family val="2"/>
    </font>
    <font>
      <sz val="8"/>
      <name val="Arial"/>
      <family val="2"/>
    </font>
    <font>
      <b/>
      <sz val="8"/>
      <name val="Tahoma"/>
      <family val="2"/>
    </font>
    <font>
      <sz val="8"/>
      <name val="Tahoma"/>
      <family val="2"/>
    </font>
    <font>
      <b/>
      <u val="single"/>
      <sz val="16"/>
      <color indexed="53"/>
      <name val="Arial"/>
      <family val="2"/>
    </font>
    <font>
      <b/>
      <u val="single"/>
      <sz val="16"/>
      <name val="Arial"/>
      <family val="2"/>
    </font>
    <font>
      <u val="single"/>
      <sz val="7.5"/>
      <color indexed="36"/>
      <name val="Arial"/>
      <family val="2"/>
    </font>
    <font>
      <u val="single"/>
      <sz val="7.5"/>
      <color indexed="12"/>
      <name val="Arial"/>
      <family val="2"/>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sz val="11"/>
      <color indexed="53"/>
      <name val="Arial"/>
      <family val="2"/>
    </font>
    <font>
      <b/>
      <sz val="11"/>
      <color indexed="60"/>
      <name val="Arial"/>
      <family val="2"/>
    </font>
    <font>
      <sz val="10"/>
      <color indexed="9"/>
      <name val="Arial"/>
      <family val="2"/>
    </font>
    <font>
      <sz val="9"/>
      <name val="Arial"/>
      <family val="2"/>
    </font>
    <font>
      <b/>
      <sz val="11"/>
      <name val="Arial"/>
      <family val="2"/>
    </font>
    <font>
      <b/>
      <sz val="16"/>
      <color indexed="56"/>
      <name val="Arial"/>
      <family val="2"/>
    </font>
    <font>
      <sz val="9"/>
      <name val="Small Fonts"/>
      <family val="2"/>
    </font>
    <font>
      <b/>
      <u val="single"/>
      <sz val="14"/>
      <name val="Arial"/>
      <family val="2"/>
    </font>
    <font>
      <b/>
      <sz val="9"/>
      <name val="Arial"/>
      <family val="2"/>
    </font>
    <font>
      <b/>
      <sz val="26"/>
      <color indexed="9"/>
      <name val="Arial"/>
      <family val="2"/>
    </font>
    <font>
      <b/>
      <sz val="8"/>
      <color indexed="12"/>
      <name val="Arial"/>
      <family val="2"/>
    </font>
    <font>
      <b/>
      <sz val="12"/>
      <color indexed="10"/>
      <name val="Arial"/>
      <family val="2"/>
    </font>
    <font>
      <b/>
      <sz val="8"/>
      <color indexed="10"/>
      <name val="Arial"/>
      <family val="2"/>
    </font>
    <font>
      <b/>
      <sz val="16"/>
      <color indexed="12"/>
      <name val="Arial"/>
      <family val="2"/>
    </font>
    <font>
      <b/>
      <sz val="14"/>
      <color indexed="12"/>
      <name val="Arial"/>
      <family val="2"/>
    </font>
    <font>
      <b/>
      <u val="single"/>
      <sz val="16"/>
      <color indexed="10"/>
      <name val="Arial"/>
      <family val="2"/>
    </font>
    <font>
      <b/>
      <sz val="12"/>
      <color indexed="28"/>
      <name val="Arial"/>
      <family val="2"/>
    </font>
    <font>
      <b/>
      <sz val="10"/>
      <color indexed="28"/>
      <name val="Arial"/>
      <family val="2"/>
    </font>
    <font>
      <sz val="10"/>
      <color indexed="56"/>
      <name val="Arial"/>
      <family val="2"/>
    </font>
    <font>
      <b/>
      <sz val="10"/>
      <color indexed="56"/>
      <name val="Arial"/>
      <family val="2"/>
    </font>
    <font>
      <b/>
      <sz val="10"/>
      <color indexed="10"/>
      <name val="Arial"/>
      <family val="2"/>
    </font>
    <font>
      <b/>
      <sz val="10"/>
      <color indexed="12"/>
      <name val="Arial"/>
      <family val="2"/>
    </font>
    <font>
      <b/>
      <sz val="10"/>
      <color indexed="8"/>
      <name val="Arial"/>
      <family val="2"/>
    </font>
    <font>
      <b/>
      <sz val="12"/>
      <color indexed="12"/>
      <name val="Arial"/>
      <family val="2"/>
    </font>
    <font>
      <b/>
      <sz val="14"/>
      <color indexed="56"/>
      <name val="Arial"/>
      <family val="2"/>
    </font>
    <font>
      <sz val="6"/>
      <name val="Arial"/>
      <family val="2"/>
    </font>
    <font>
      <b/>
      <sz val="11"/>
      <color indexed="12"/>
      <name val="Arial"/>
      <family val="2"/>
    </font>
    <font>
      <b/>
      <sz val="11"/>
      <color indexed="10"/>
      <name val="Arial"/>
      <family val="2"/>
    </font>
    <font>
      <b/>
      <sz val="11"/>
      <color indexed="4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1"/>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14" fillId="0" borderId="0" applyNumberFormat="0" applyFill="0" applyBorder="0" applyAlignment="0" applyProtection="0"/>
    <xf numFmtId="169"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15" fillId="0" borderId="0" applyNumberFormat="0" applyFill="0" applyBorder="0" applyAlignment="0" applyProtection="0"/>
    <xf numFmtId="171" fontId="0" fillId="0" borderId="0" applyFon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163">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10" xfId="0" applyFont="1" applyFill="1" applyBorder="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3"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9"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9"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protection locked="0"/>
    </xf>
    <xf numFmtId="0" fontId="18" fillId="0" borderId="0" xfId="0" applyFont="1" applyFill="1" applyBorder="1" applyAlignment="1" applyProtection="1">
      <alignment/>
      <protection/>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20" fontId="1" fillId="35" borderId="0" xfId="0" applyNumberFormat="1" applyFont="1" applyFill="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20" fontId="1" fillId="39" borderId="0" xfId="0" applyNumberFormat="1" applyFont="1" applyFill="1" applyAlignment="1" applyProtection="1">
      <alignment horizontal="center"/>
      <protection locked="0"/>
    </xf>
    <xf numFmtId="0" fontId="4" fillId="33" borderId="10" xfId="0" applyFont="1" applyFill="1" applyBorder="1" applyAlignment="1" applyProtection="1">
      <alignment horizontal="center" vertical="center"/>
      <protection/>
    </xf>
    <xf numFmtId="0" fontId="5" fillId="33" borderId="10" xfId="0" applyFont="1" applyFill="1" applyBorder="1" applyAlignment="1" applyProtection="1">
      <alignment horizontal="right"/>
      <protection/>
    </xf>
    <xf numFmtId="0" fontId="5" fillId="33" borderId="11" xfId="0" applyFont="1" applyFill="1" applyBorder="1" applyAlignment="1" applyProtection="1">
      <alignment horizontal="centerContinuous"/>
      <protection/>
    </xf>
    <xf numFmtId="0" fontId="5" fillId="33" borderId="12" xfId="0" applyFont="1" applyFill="1" applyBorder="1" applyAlignment="1" applyProtection="1">
      <alignment horizontal="centerContinuous"/>
      <protection/>
    </xf>
    <xf numFmtId="0" fontId="0" fillId="33" borderId="0" xfId="0" applyFont="1" applyFill="1" applyAlignment="1" applyProtection="1">
      <alignment/>
      <protection/>
    </xf>
    <xf numFmtId="0" fontId="4" fillId="33" borderId="0" xfId="0" applyFont="1" applyFill="1" applyAlignment="1" applyProtection="1">
      <alignment/>
      <protection/>
    </xf>
    <xf numFmtId="0" fontId="4" fillId="33" borderId="1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0" xfId="0" applyFont="1" applyFill="1" applyBorder="1" applyAlignment="1" applyProtection="1">
      <alignment horizontal="center" vertical="center"/>
      <protection/>
    </xf>
    <xf numFmtId="0" fontId="27" fillId="33" borderId="10" xfId="0" applyFont="1" applyFill="1" applyBorder="1" applyAlignment="1" applyProtection="1">
      <alignment horizontal="right"/>
      <protection/>
    </xf>
    <xf numFmtId="0" fontId="27" fillId="33" borderId="10" xfId="0" applyFont="1" applyFill="1" applyBorder="1" applyAlignment="1" applyProtection="1">
      <alignment horizontal="center"/>
      <protection/>
    </xf>
    <xf numFmtId="0" fontId="27" fillId="33" borderId="10" xfId="0" applyFont="1" applyFill="1" applyBorder="1" applyAlignment="1" applyProtection="1">
      <alignment/>
      <protection/>
    </xf>
    <xf numFmtId="0" fontId="7" fillId="33" borderId="0" xfId="0" applyFont="1" applyFill="1" applyAlignment="1" applyProtection="1">
      <alignment horizontal="centerContinuous" vertical="center" wrapText="1"/>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 vertical="center"/>
      <protection/>
    </xf>
    <xf numFmtId="0" fontId="9"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9"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0" fontId="24" fillId="0" borderId="0" xfId="0" applyFont="1" applyFill="1" applyBorder="1" applyAlignment="1" applyProtection="1">
      <alignment horizontal="center"/>
      <protection locked="0"/>
    </xf>
    <xf numFmtId="0" fontId="18" fillId="33" borderId="0" xfId="0" applyFont="1" applyFill="1" applyBorder="1" applyAlignment="1" applyProtection="1">
      <alignment/>
      <protection/>
    </xf>
    <xf numFmtId="0" fontId="18" fillId="33" borderId="0" xfId="0" applyFont="1" applyFill="1" applyBorder="1" applyAlignment="1" applyProtection="1">
      <alignment horizontal="center"/>
      <protection locked="0"/>
    </xf>
    <xf numFmtId="0" fontId="18" fillId="33" borderId="0" xfId="0" applyFont="1" applyFill="1" applyBorder="1" applyAlignment="1" applyProtection="1">
      <alignment/>
      <protection locked="0"/>
    </xf>
    <xf numFmtId="0" fontId="18" fillId="33" borderId="0" xfId="0" applyFont="1" applyFill="1" applyBorder="1" applyAlignment="1" applyProtection="1">
      <alignment horizontal="center"/>
      <protection/>
    </xf>
    <xf numFmtId="0" fontId="29"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protection/>
    </xf>
    <xf numFmtId="0" fontId="24" fillId="33" borderId="0" xfId="0" applyFont="1" applyFill="1" applyBorder="1" applyAlignment="1" applyProtection="1">
      <alignment/>
      <protection locked="0"/>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18" fillId="33" borderId="10" xfId="0" applyFont="1" applyFill="1" applyBorder="1" applyAlignment="1" applyProtection="1">
      <alignment horizontal="center"/>
      <protection/>
    </xf>
    <xf numFmtId="0" fontId="23" fillId="33" borderId="10" xfId="0" applyFont="1" applyFill="1" applyBorder="1" applyAlignment="1" applyProtection="1">
      <alignment horizontal="center" vertical="center"/>
      <protection/>
    </xf>
    <xf numFmtId="0" fontId="29" fillId="33" borderId="10" xfId="0" applyFont="1" applyFill="1" applyBorder="1" applyAlignment="1" applyProtection="1">
      <alignment horizontal="center" vertical="center"/>
      <protection/>
    </xf>
    <xf numFmtId="0" fontId="18" fillId="33" borderId="13" xfId="0" applyFont="1" applyFill="1" applyBorder="1" applyAlignment="1" applyProtection="1">
      <alignment horizontal="center" vertical="center"/>
      <protection/>
    </xf>
    <xf numFmtId="0" fontId="18" fillId="33" borderId="12" xfId="0" applyFont="1" applyFill="1" applyBorder="1" applyAlignment="1" applyProtection="1">
      <alignment horizontal="center" vertical="center"/>
      <protection/>
    </xf>
    <xf numFmtId="0" fontId="18"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wrapText="1"/>
      <protection/>
    </xf>
    <xf numFmtId="0" fontId="21" fillId="33" borderId="0" xfId="0" applyFont="1" applyFill="1" applyBorder="1" applyAlignment="1" applyProtection="1">
      <alignment horizontal="center" vertical="top"/>
      <protection/>
    </xf>
    <xf numFmtId="0" fontId="18" fillId="33" borderId="0" xfId="0" applyFont="1" applyFill="1" applyBorder="1" applyAlignment="1" applyProtection="1">
      <alignment horizontal="left"/>
      <protection/>
    </xf>
    <xf numFmtId="20" fontId="24" fillId="33" borderId="0" xfId="0" applyNumberFormat="1" applyFont="1" applyFill="1" applyBorder="1" applyAlignment="1" applyProtection="1">
      <alignment horizontal="center" vertical="center"/>
      <protection/>
    </xf>
    <xf numFmtId="0" fontId="24" fillId="33" borderId="0" xfId="0" applyFont="1" applyFill="1" applyBorder="1" applyAlignment="1" applyProtection="1">
      <alignment/>
      <protection/>
    </xf>
    <xf numFmtId="0" fontId="18" fillId="33" borderId="10" xfId="0" applyFont="1" applyFill="1" applyBorder="1" applyAlignment="1" applyProtection="1">
      <alignment horizontal="center" vertical="center"/>
      <protection/>
    </xf>
    <xf numFmtId="173" fontId="23" fillId="33" borderId="0" xfId="0" applyNumberFormat="1" applyFont="1" applyFill="1" applyAlignment="1" applyProtection="1">
      <alignment horizontal="center"/>
      <protection/>
    </xf>
    <xf numFmtId="0" fontId="0" fillId="33" borderId="0" xfId="0" applyFont="1" applyFill="1" applyAlignment="1" applyProtection="1">
      <alignment/>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13" xfId="0" applyFont="1" applyFill="1" applyBorder="1" applyAlignment="1">
      <alignment horizontal="right"/>
    </xf>
    <xf numFmtId="0" fontId="0" fillId="33" borderId="13" xfId="0" applyFont="1" applyFill="1" applyBorder="1" applyAlignment="1">
      <alignment horizontal="center"/>
    </xf>
    <xf numFmtId="0" fontId="0" fillId="33" borderId="13" xfId="0" applyFont="1" applyFill="1" applyBorder="1" applyAlignment="1">
      <alignment horizontal="left"/>
    </xf>
    <xf numFmtId="0" fontId="0" fillId="33" borderId="13" xfId="0" applyFont="1" applyFill="1" applyBorder="1" applyAlignment="1" applyProtection="1">
      <alignment horizontal="right"/>
      <protection locked="0"/>
    </xf>
    <xf numFmtId="0" fontId="0" fillId="33" borderId="13"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0" xfId="0" applyFont="1" applyFill="1" applyAlignment="1" applyProtection="1">
      <alignment horizontal="center" vertical="center"/>
      <protection/>
    </xf>
    <xf numFmtId="0" fontId="1" fillId="33" borderId="0" xfId="0" applyFont="1" applyFill="1" applyAlignment="1" applyProtection="1">
      <alignment horizontal="center" wrapText="1"/>
      <protection/>
    </xf>
    <xf numFmtId="0" fontId="28" fillId="33" borderId="13" xfId="0" applyFont="1" applyFill="1" applyBorder="1" applyAlignment="1" applyProtection="1">
      <alignment horizontal="center" vertical="center"/>
      <protection/>
    </xf>
    <xf numFmtId="0" fontId="34" fillId="40" borderId="0" xfId="0" applyFont="1" applyFill="1" applyBorder="1" applyAlignment="1">
      <alignment horizontal="center" vertical="center"/>
    </xf>
    <xf numFmtId="0" fontId="0" fillId="36" borderId="0" xfId="0" applyFill="1" applyBorder="1" applyAlignment="1">
      <alignment/>
    </xf>
    <xf numFmtId="0" fontId="0" fillId="0" borderId="0" xfId="53">
      <alignment/>
      <protection/>
    </xf>
    <xf numFmtId="0" fontId="28" fillId="33" borderId="0" xfId="0" applyFont="1" applyFill="1" applyAlignment="1" applyProtection="1">
      <alignment horizontal="right"/>
      <protection/>
    </xf>
    <xf numFmtId="0" fontId="33" fillId="33" borderId="0" xfId="0" applyFont="1" applyFill="1" applyAlignment="1" applyProtection="1">
      <alignment horizontal="center" wrapText="1"/>
      <protection/>
    </xf>
    <xf numFmtId="0" fontId="28" fillId="33" borderId="0" xfId="0" applyFont="1" applyFill="1" applyAlignment="1" applyProtection="1">
      <alignment horizontal="center" vertical="center"/>
      <protection/>
    </xf>
    <xf numFmtId="0" fontId="28" fillId="33" borderId="0" xfId="0" applyFont="1" applyFill="1" applyAlignment="1" applyProtection="1">
      <alignment horizontal="left"/>
      <protection/>
    </xf>
    <xf numFmtId="0" fontId="0" fillId="0" borderId="0" xfId="0" applyFont="1" applyFill="1" applyBorder="1" applyAlignment="1">
      <alignment horizontal="center" vertical="center"/>
    </xf>
    <xf numFmtId="0" fontId="32" fillId="33" borderId="0" xfId="0" applyFont="1" applyFill="1" applyAlignment="1" applyProtection="1">
      <alignment horizontal="center" vertical="center" wrapText="1"/>
      <protection/>
    </xf>
    <xf numFmtId="0" fontId="29" fillId="33" borderId="0" xfId="0" applyFont="1" applyFill="1" applyAlignment="1" applyProtection="1">
      <alignment horizontal="center" vertical="center"/>
      <protection/>
    </xf>
    <xf numFmtId="0" fontId="13" fillId="33" borderId="0" xfId="0" applyFont="1" applyFill="1" applyAlignment="1" applyProtection="1">
      <alignment horizontal="center" vertical="center" wrapText="1"/>
      <protection/>
    </xf>
    <xf numFmtId="0" fontId="1" fillId="33" borderId="0"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0" fillId="33" borderId="0" xfId="0" applyFill="1" applyBorder="1" applyAlignment="1" applyProtection="1">
      <alignment horizontal="centerContinuous" wrapText="1"/>
      <protection/>
    </xf>
    <xf numFmtId="0" fontId="0" fillId="33" borderId="14" xfId="0" applyFont="1" applyFill="1" applyBorder="1" applyAlignment="1" applyProtection="1">
      <alignment horizontal="center"/>
      <protection/>
    </xf>
    <xf numFmtId="0" fontId="47" fillId="0" borderId="14" xfId="0" applyFont="1" applyFill="1" applyBorder="1" applyAlignment="1" applyProtection="1">
      <alignment horizontal="right"/>
      <protection/>
    </xf>
    <xf numFmtId="0" fontId="6" fillId="33" borderId="15" xfId="0" applyFont="1" applyFill="1" applyBorder="1" applyAlignment="1" applyProtection="1">
      <alignment horizontal="center"/>
      <protection/>
    </xf>
    <xf numFmtId="0" fontId="28" fillId="33" borderId="14" xfId="0" applyFont="1" applyFill="1" applyBorder="1" applyAlignment="1" applyProtection="1">
      <alignment horizontal="center" vertical="center"/>
      <protection/>
    </xf>
    <xf numFmtId="0" fontId="9" fillId="33" borderId="14" xfId="0" applyFont="1" applyFill="1" applyBorder="1" applyAlignment="1" applyProtection="1">
      <alignment horizontal="center"/>
      <protection/>
    </xf>
    <xf numFmtId="0" fontId="31" fillId="33" borderId="16" xfId="0" applyFont="1" applyFill="1" applyBorder="1" applyAlignment="1" applyProtection="1">
      <alignment horizontal="center" vertical="center"/>
      <protection/>
    </xf>
    <xf numFmtId="0" fontId="0" fillId="33" borderId="15" xfId="0" applyFont="1" applyFill="1" applyBorder="1" applyAlignment="1" applyProtection="1">
      <alignment/>
      <protection/>
    </xf>
    <xf numFmtId="0" fontId="9" fillId="33" borderId="15" xfId="0" applyFont="1" applyFill="1" applyBorder="1" applyAlignment="1" applyProtection="1">
      <alignment horizontal="center"/>
      <protection/>
    </xf>
    <xf numFmtId="0" fontId="47" fillId="0" borderId="14" xfId="0" applyFont="1" applyFill="1" applyBorder="1" applyAlignment="1" applyProtection="1">
      <alignment horizontal="left"/>
      <protection/>
    </xf>
    <xf numFmtId="0" fontId="28" fillId="33" borderId="0" xfId="0" applyFont="1" applyFill="1" applyBorder="1" applyAlignment="1" applyProtection="1">
      <alignment horizontal="center" vertical="center"/>
      <protection/>
    </xf>
    <xf numFmtId="0" fontId="28" fillId="33" borderId="0" xfId="0" applyFont="1" applyFill="1" applyBorder="1" applyAlignment="1" applyProtection="1">
      <alignment/>
      <protection/>
    </xf>
    <xf numFmtId="0" fontId="9" fillId="33" borderId="0" xfId="0" applyFont="1" applyFill="1" applyBorder="1" applyAlignment="1" applyProtection="1">
      <alignment horizont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32" fillId="33" borderId="0" xfId="0" applyFont="1" applyFill="1" applyAlignment="1" applyProtection="1">
      <alignment horizontal="left" vertical="center"/>
      <protection/>
    </xf>
    <xf numFmtId="0" fontId="0" fillId="33" borderId="0" xfId="0" applyFont="1" applyFill="1" applyBorder="1" applyAlignment="1" applyProtection="1">
      <alignment horizontal="center" vertical="center"/>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horizontal="center"/>
      <protection/>
    </xf>
    <xf numFmtId="0" fontId="13" fillId="33" borderId="0" xfId="0" applyFont="1" applyFill="1" applyBorder="1" applyAlignment="1" applyProtection="1">
      <alignment horizontal="center" vertical="center" wrapText="1"/>
      <protection/>
    </xf>
    <xf numFmtId="0" fontId="32"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protection/>
    </xf>
    <xf numFmtId="0" fontId="29" fillId="33" borderId="0" xfId="0" applyFont="1" applyFill="1" applyBorder="1" applyAlignment="1" applyProtection="1">
      <alignment horizontal="center" vertical="top"/>
      <protection/>
    </xf>
    <xf numFmtId="0" fontId="1" fillId="33" borderId="0" xfId="0" applyFont="1" applyFill="1" applyBorder="1" applyAlignment="1" applyProtection="1">
      <alignment horizontal="centerContinuous" wrapText="1"/>
      <protection/>
    </xf>
    <xf numFmtId="0" fontId="0" fillId="33" borderId="14" xfId="0" applyFont="1" applyFill="1" applyBorder="1" applyAlignment="1" applyProtection="1">
      <alignment horizontal="center" vertical="center"/>
      <protection/>
    </xf>
    <xf numFmtId="0" fontId="47" fillId="34" borderId="14" xfId="0" applyFont="1" applyFill="1" applyBorder="1" applyAlignment="1" applyProtection="1">
      <alignment horizontal="right"/>
      <protection hidden="1"/>
    </xf>
    <xf numFmtId="0" fontId="47" fillId="34" borderId="14" xfId="0" applyFont="1" applyFill="1" applyBorder="1" applyAlignment="1" applyProtection="1">
      <alignment horizontal="left"/>
      <protection hidden="1"/>
    </xf>
    <xf numFmtId="0" fontId="0" fillId="33" borderId="14" xfId="0" applyFont="1" applyFill="1" applyBorder="1" applyAlignment="1" applyProtection="1">
      <alignment horizontal="right"/>
      <protection locked="0"/>
    </xf>
    <xf numFmtId="0" fontId="0" fillId="33" borderId="17" xfId="0" applyFont="1" applyFill="1" applyBorder="1" applyAlignment="1" applyProtection="1">
      <alignment horizontal="left"/>
      <protection locked="0"/>
    </xf>
    <xf numFmtId="0" fontId="7" fillId="33" borderId="0" xfId="0" applyFont="1" applyFill="1" applyBorder="1" applyAlignment="1" applyProtection="1">
      <alignment horizontal="center" wrapText="1"/>
      <protection/>
    </xf>
    <xf numFmtId="0" fontId="7" fillId="0" borderId="0" xfId="0" applyFont="1" applyFill="1" applyBorder="1" applyAlignment="1" applyProtection="1">
      <alignment horizontal="center" wrapText="1"/>
      <protection locked="0"/>
    </xf>
    <xf numFmtId="0" fontId="50" fillId="33" borderId="15" xfId="0" applyFont="1" applyFill="1" applyBorder="1" applyAlignment="1" applyProtection="1">
      <alignment horizontal="center"/>
      <protection/>
    </xf>
    <xf numFmtId="205" fontId="0" fillId="33" borderId="11" xfId="0" applyNumberFormat="1" applyFont="1" applyFill="1" applyBorder="1" applyAlignment="1" applyProtection="1">
      <alignment horizontal="center"/>
      <protection locked="0"/>
    </xf>
    <xf numFmtId="205" fontId="23" fillId="33" borderId="18" xfId="0" applyNumberFormat="1" applyFont="1" applyFill="1" applyBorder="1" applyAlignment="1" applyProtection="1">
      <alignment horizontal="center"/>
      <protection locked="0"/>
    </xf>
    <xf numFmtId="0" fontId="12" fillId="41" borderId="19" xfId="0" applyFont="1" applyFill="1" applyBorder="1" applyAlignment="1">
      <alignment horizontal="center" vertical="center"/>
    </xf>
    <xf numFmtId="0" fontId="12" fillId="41" borderId="0" xfId="0" applyFont="1" applyFill="1" applyBorder="1" applyAlignment="1">
      <alignment horizontal="center" vertical="center"/>
    </xf>
    <xf numFmtId="0" fontId="0" fillId="33" borderId="0" xfId="0" applyFont="1" applyFill="1" applyAlignment="1">
      <alignment horizontal="right"/>
    </xf>
    <xf numFmtId="0" fontId="28" fillId="33" borderId="15" xfId="0" applyFont="1" applyFill="1" applyBorder="1" applyAlignment="1" applyProtection="1">
      <alignment horizontal="center"/>
      <protection locked="0"/>
    </xf>
    <xf numFmtId="0" fontId="28" fillId="33" borderId="20" xfId="0" applyFont="1" applyFill="1" applyBorder="1" applyAlignment="1" applyProtection="1">
      <alignment horizontal="center"/>
      <protection locked="0"/>
    </xf>
    <xf numFmtId="0" fontId="8" fillId="33" borderId="0" xfId="0" applyFont="1" applyFill="1" applyBorder="1" applyAlignment="1" applyProtection="1">
      <alignment horizontal="center" wrapText="1"/>
      <protection/>
    </xf>
    <xf numFmtId="0" fontId="13" fillId="33" borderId="15" xfId="0" applyFont="1" applyFill="1" applyBorder="1" applyAlignment="1" applyProtection="1">
      <alignment horizontal="center" vertical="top" wrapText="1"/>
      <protection/>
    </xf>
    <xf numFmtId="0" fontId="0" fillId="33" borderId="13" xfId="0" applyFont="1" applyFill="1" applyBorder="1" applyAlignment="1">
      <alignment horizontal="center"/>
    </xf>
    <xf numFmtId="0" fontId="13" fillId="33" borderId="0" xfId="0" applyFont="1" applyFill="1" applyBorder="1" applyAlignment="1" applyProtection="1">
      <alignment horizontal="right" vertical="top" wrapText="1"/>
      <protection/>
    </xf>
    <xf numFmtId="0" fontId="1"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protection/>
    </xf>
    <xf numFmtId="0" fontId="18" fillId="33" borderId="15" xfId="0" applyFont="1" applyFill="1" applyBorder="1" applyAlignment="1" applyProtection="1">
      <alignment horizontal="center"/>
      <protection/>
    </xf>
    <xf numFmtId="0" fontId="19" fillId="33"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protection/>
    </xf>
    <xf numFmtId="0" fontId="22" fillId="33" borderId="15" xfId="0" applyFont="1" applyFill="1" applyBorder="1" applyAlignment="1" applyProtection="1">
      <alignment horizontal="center" vertical="center"/>
      <protection/>
    </xf>
    <xf numFmtId="0" fontId="21" fillId="33" borderId="15"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68</xdr:row>
      <xdr:rowOff>0</xdr:rowOff>
    </xdr:to>
    <xdr:sp>
      <xdr:nvSpPr>
        <xdr:cNvPr id="1" name="TextBox 4"/>
        <xdr:cNvSpPr txBox="1">
          <a:spLocks noChangeArrowheads="1"/>
        </xdr:cNvSpPr>
      </xdr:nvSpPr>
      <xdr:spPr>
        <a:xfrm>
          <a:off x="1085850" y="228600"/>
          <a:ext cx="6457950" cy="36576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Tabellen Vorrunde</a:t>
          </a:r>
          <a:r>
            <a:rPr lang="en-US" cap="none" sz="1000" b="0" i="0" u="none" baseline="0">
              <a:latin typeface="Arial"/>
              <a:ea typeface="Arial"/>
              <a:cs typeface="Arial"/>
            </a:rPr>
            <a:t>" </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der Tabellen. Hierbei werden automatisch die Tabellen nach den bisherigen eingetragenen Ergebnissen berechnet.
Wertung zuerst nach Punkten, dann Tordifferenz und wenn diese gleich ist nach erziehlten Toren.
</a:t>
          </a:r>
          <a:r>
            <a:rPr lang="en-US" cap="none" sz="1000" b="1" i="0" u="none" baseline="0">
              <a:solidFill>
                <a:srgbClr val="FF0000"/>
              </a:solidFill>
              <a:latin typeface="Arial"/>
              <a:ea typeface="Arial"/>
              <a:cs typeface="Arial"/>
            </a:rPr>
            <a:t>Nach Abschluss aller Vorrundenspiele werden die Mannschaften automatisch in den Spielpan der Viertelfinalspiele  eingetragen. </a:t>
          </a:r>
          <a:r>
            <a:rPr lang="en-US" cap="none" sz="1000" b="0" i="0" u="none" baseline="0">
              <a:latin typeface="Arial"/>
              <a:ea typeface="Arial"/>
              <a:cs typeface="Arial"/>
            </a:rPr>
            <a:t>Da es  vorkommen kann, dass eine Entscheidung über die Tabellenplatzierung aufgrund Gleichheit durch Strafstoßschießen erfolgt, können Sie im Viertelfinalplan auch manuell die Mannschaften ändern, wenn eine andere Manschaft in die Begegnung übernommen werden soll, als vom System berechnet. (Ergebnisse von Strafstoßschießen können nicht programmiert werde). Hierzu die entsprechende Schaltfläche "Manschaften manuell eintragen" drücken und anschließend </a:t>
          </a:r>
          <a:r>
            <a:rPr lang="en-US" cap="none" sz="1000" b="1" i="0" u="none" baseline="0">
              <a:solidFill>
                <a:srgbClr val="FF0000"/>
              </a:solidFill>
              <a:latin typeface="Arial"/>
              <a:ea typeface="Arial"/>
              <a:cs typeface="Arial"/>
            </a:rPr>
            <a:t>unbedingt </a:t>
          </a:r>
          <a:r>
            <a:rPr lang="en-US" cap="none" sz="1000" b="0" i="0" u="none" baseline="0">
              <a:latin typeface="Arial"/>
              <a:ea typeface="Arial"/>
              <a:cs typeface="Arial"/>
            </a:rPr>
            <a:t>mit der Schaltfläche </a:t>
          </a:r>
          <a:r>
            <a:rPr lang="en-US" cap="none" sz="1000" b="1" i="0" u="none" baseline="0">
              <a:solidFill>
                <a:srgbClr val="0000FF"/>
              </a:solidFill>
              <a:latin typeface="Arial"/>
              <a:ea typeface="Arial"/>
              <a:cs typeface="Arial"/>
            </a:rPr>
            <a:t>"Eintragungen übernehmen" </a:t>
          </a:r>
          <a:r>
            <a:rPr lang="en-US" cap="none" sz="1000" b="1" i="0" u="none" baseline="0">
              <a:solidFill>
                <a:srgbClr val="FF0000"/>
              </a:solidFill>
              <a:latin typeface="Arial"/>
              <a:ea typeface="Arial"/>
              <a:cs typeface="Arial"/>
            </a:rPr>
            <a:t>bestätigen.</a:t>
          </a:r>
          <a:r>
            <a:rPr lang="en-US" cap="none" sz="1000" b="0" i="0" u="none" baseline="0">
              <a:latin typeface="Arial"/>
              <a:ea typeface="Arial"/>
              <a:cs typeface="Arial"/>
            </a:rPr>
            <a:t>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98"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485645" r:id="rId1"/>
  </oleObjects>
</worksheet>
</file>

<file path=xl/worksheets/sheet2.xml><?xml version="1.0" encoding="utf-8"?>
<worksheet xmlns="http://schemas.openxmlformats.org/spreadsheetml/2006/main" xmlns:r="http://schemas.openxmlformats.org/officeDocument/2006/relationships">
  <sheetPr codeName="Tabelle10"/>
  <dimension ref="A1:B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7" customWidth="1"/>
    <col min="2" max="2" width="35.7109375" style="27" customWidth="1"/>
    <col min="3" max="16384" width="11.421875" style="27" customWidth="1"/>
  </cols>
  <sheetData>
    <row r="1" spans="1:2" ht="59.25" customHeight="1">
      <c r="A1" s="96" t="s">
        <v>39</v>
      </c>
      <c r="B1" s="97"/>
    </row>
    <row r="2" spans="1:2" ht="102.75" customHeight="1">
      <c r="A2" s="97"/>
      <c r="B2" s="97"/>
    </row>
    <row r="3" spans="1:2" ht="112.5" customHeight="1">
      <c r="A3" s="97"/>
      <c r="B3" s="97"/>
    </row>
    <row r="4" spans="1:2" ht="112.5" customHeight="1">
      <c r="A4" s="97"/>
      <c r="B4" s="97"/>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14"/>
  <sheetViews>
    <sheetView zoomScalePageLayoutView="0" workbookViewId="0" topLeftCell="A1">
      <selection activeCell="D7" sqref="D7"/>
    </sheetView>
  </sheetViews>
  <sheetFormatPr defaultColWidth="11.421875" defaultRowHeight="12.75"/>
  <cols>
    <col min="1" max="1" width="26.8515625" style="2" customWidth="1"/>
    <col min="2" max="2" width="24.7109375" style="5" customWidth="1"/>
    <col min="3" max="3" width="8.7109375" style="4" customWidth="1"/>
    <col min="4" max="4" width="8.57421875" style="4" customWidth="1"/>
    <col min="5" max="5" width="5.421875" style="4" customWidth="1"/>
    <col min="6" max="16384" width="11.421875" style="4" customWidth="1"/>
  </cols>
  <sheetData>
    <row r="1" spans="1:5" s="1" customFormat="1" ht="33" customHeight="1">
      <c r="A1" s="8" t="s">
        <v>0</v>
      </c>
      <c r="B1" s="8" t="s">
        <v>3</v>
      </c>
      <c r="C1" s="144" t="s">
        <v>24</v>
      </c>
      <c r="D1" s="145"/>
      <c r="E1" s="145"/>
    </row>
    <row r="2" spans="1:4" ht="18" customHeight="1">
      <c r="A2" s="31" t="s">
        <v>53</v>
      </c>
      <c r="B2" s="32" t="s">
        <v>67</v>
      </c>
      <c r="C2" s="4" t="s">
        <v>25</v>
      </c>
      <c r="D2" s="5" t="s">
        <v>26</v>
      </c>
    </row>
    <row r="3" spans="1:4" ht="18" customHeight="1">
      <c r="A3" s="31" t="s">
        <v>54</v>
      </c>
      <c r="B3" s="32" t="s">
        <v>57</v>
      </c>
      <c r="C3" s="4" t="s">
        <v>4</v>
      </c>
      <c r="D3" s="34">
        <v>0.041666666666666664</v>
      </c>
    </row>
    <row r="4" spans="1:3" ht="18" customHeight="1">
      <c r="A4" s="31" t="s">
        <v>55</v>
      </c>
      <c r="B4" s="32" t="s">
        <v>58</v>
      </c>
      <c r="C4" s="4" t="s">
        <v>42</v>
      </c>
    </row>
    <row r="5" spans="1:4" ht="18" customHeight="1">
      <c r="A5" s="31" t="s">
        <v>56</v>
      </c>
      <c r="B5" s="4"/>
      <c r="C5" s="4" t="s">
        <v>46</v>
      </c>
      <c r="D5" s="35">
        <v>0.010416666666666666</v>
      </c>
    </row>
    <row r="6" spans="1:4" ht="14.25" customHeight="1">
      <c r="A6" s="5"/>
      <c r="B6" s="4"/>
      <c r="C6" s="7" t="s">
        <v>44</v>
      </c>
      <c r="D6" s="6"/>
    </row>
    <row r="7" spans="3:4" ht="14.25" customHeight="1">
      <c r="C7" s="4" t="s">
        <v>47</v>
      </c>
      <c r="D7" s="36">
        <v>0.010416666666666666</v>
      </c>
    </row>
    <row r="8" spans="1:3" ht="33" customHeight="1">
      <c r="A8" s="8" t="s">
        <v>5</v>
      </c>
      <c r="B8" s="4"/>
      <c r="C8" s="7" t="s">
        <v>45</v>
      </c>
    </row>
    <row r="9" spans="1:2" ht="18" customHeight="1">
      <c r="A9" s="33" t="s">
        <v>68</v>
      </c>
      <c r="B9" s="4"/>
    </row>
    <row r="10" spans="1:2" ht="18" customHeight="1">
      <c r="A10" s="33" t="s">
        <v>69</v>
      </c>
      <c r="B10" s="4"/>
    </row>
    <row r="11" spans="1:2" ht="18" customHeight="1">
      <c r="A11" s="33" t="s">
        <v>70</v>
      </c>
      <c r="B11" s="4"/>
    </row>
    <row r="12" spans="1:3" ht="18" customHeight="1">
      <c r="A12" s="33" t="s">
        <v>71</v>
      </c>
      <c r="B12" s="4"/>
      <c r="C12" s="4" t="s">
        <v>27</v>
      </c>
    </row>
    <row r="13" spans="1:4" ht="18" customHeight="1">
      <c r="A13" s="4"/>
      <c r="B13" s="146" t="s">
        <v>52</v>
      </c>
      <c r="C13" s="146"/>
      <c r="D13" s="37">
        <v>0.7708333333333334</v>
      </c>
    </row>
    <row r="14" spans="1:4" ht="18" customHeight="1">
      <c r="A14" s="4"/>
      <c r="B14" s="146" t="s">
        <v>51</v>
      </c>
      <c r="C14" s="146"/>
      <c r="D14" s="37">
        <v>0.5416666666666666</v>
      </c>
    </row>
  </sheetData>
  <sheetProtection password="E760" sheet="1" objects="1" scenarios="1"/>
  <mergeCells count="3">
    <mergeCell ref="C1:E1"/>
    <mergeCell ref="B13:C13"/>
    <mergeCell ref="B14:C14"/>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M59"/>
  <sheetViews>
    <sheetView showRowColHeaders="0" zoomScale="158" zoomScaleNormal="158" zoomScalePageLayoutView="0" workbookViewId="0" topLeftCell="A1">
      <selection activeCell="H15" sqref="H15"/>
    </sheetView>
  </sheetViews>
  <sheetFormatPr defaultColWidth="11.421875" defaultRowHeight="12.75"/>
  <cols>
    <col min="1" max="1" width="23.00390625" style="52" customWidth="1"/>
    <col min="2" max="2" width="5.140625" style="51" customWidth="1"/>
    <col min="3" max="3" width="4.7109375" style="45" customWidth="1"/>
    <col min="4" max="4" width="4.57421875" style="45" customWidth="1"/>
    <col min="5" max="5" width="23.00390625" style="45" customWidth="1"/>
    <col min="6" max="6" width="1.7109375" style="42" customWidth="1"/>
    <col min="7" max="7" width="23.00390625" style="45" customWidth="1"/>
    <col min="8" max="8" width="4.7109375" style="42" customWidth="1"/>
    <col min="9" max="9" width="4.7109375" style="45" customWidth="1"/>
    <col min="10" max="10" width="4.57421875" style="42" customWidth="1"/>
    <col min="11" max="16384" width="11.421875" style="42" customWidth="1"/>
  </cols>
  <sheetData>
    <row r="1" spans="1:10" s="43" customFormat="1" ht="12.75">
      <c r="A1" s="38" t="s">
        <v>0</v>
      </c>
      <c r="B1" s="39" t="s">
        <v>1</v>
      </c>
      <c r="C1" s="40" t="s">
        <v>2</v>
      </c>
      <c r="D1" s="41"/>
      <c r="E1" s="42"/>
      <c r="G1" s="44" t="s">
        <v>3</v>
      </c>
      <c r="H1" s="39" t="s">
        <v>1</v>
      </c>
      <c r="I1" s="40" t="s">
        <v>2</v>
      </c>
      <c r="J1" s="41"/>
    </row>
    <row r="2" spans="1:10" ht="12.75">
      <c r="A2" s="46" t="str">
        <f>Vorgaben!A2</f>
        <v>M01</v>
      </c>
      <c r="B2" s="47"/>
      <c r="C2" s="48"/>
      <c r="D2" s="48"/>
      <c r="E2" s="42"/>
      <c r="G2" s="46" t="str">
        <f>Vorgaben!B2</f>
        <v>M09</v>
      </c>
      <c r="H2" s="48"/>
      <c r="I2" s="49"/>
      <c r="J2" s="49"/>
    </row>
    <row r="3" spans="1:10" ht="12.75">
      <c r="A3" s="46" t="str">
        <f>Vorgaben!A3</f>
        <v>M02</v>
      </c>
      <c r="B3" s="47"/>
      <c r="C3" s="48"/>
      <c r="D3" s="48"/>
      <c r="E3" s="42"/>
      <c r="G3" s="46" t="str">
        <f>Vorgaben!B3</f>
        <v>M10</v>
      </c>
      <c r="H3" s="48"/>
      <c r="I3" s="49"/>
      <c r="J3" s="49"/>
    </row>
    <row r="4" spans="1:10" ht="12.75">
      <c r="A4" s="46" t="str">
        <f>Vorgaben!A4</f>
        <v>M03</v>
      </c>
      <c r="B4" s="47"/>
      <c r="C4" s="48"/>
      <c r="D4" s="48"/>
      <c r="E4" s="42"/>
      <c r="G4" s="46" t="str">
        <f>Vorgaben!B4</f>
        <v>M11</v>
      </c>
      <c r="H4" s="48"/>
      <c r="I4" s="49"/>
      <c r="J4" s="49"/>
    </row>
    <row r="5" spans="1:9" ht="12.75">
      <c r="A5" s="46" t="str">
        <f>Vorgaben!A5</f>
        <v>M04</v>
      </c>
      <c r="B5" s="47"/>
      <c r="C5" s="48"/>
      <c r="D5" s="48"/>
      <c r="E5" s="42"/>
      <c r="G5" s="42"/>
      <c r="I5" s="42"/>
    </row>
    <row r="6" spans="1:9" ht="6" customHeight="1">
      <c r="A6" s="42"/>
      <c r="B6" s="42"/>
      <c r="C6" s="42"/>
      <c r="D6" s="42"/>
      <c r="E6" s="42"/>
      <c r="G6" s="42"/>
      <c r="I6" s="42"/>
    </row>
    <row r="7" ht="3.75" customHeight="1"/>
    <row r="8" spans="1:9" ht="12.75">
      <c r="A8" s="38" t="s">
        <v>5</v>
      </c>
      <c r="B8" s="39" t="s">
        <v>1</v>
      </c>
      <c r="C8" s="40" t="s">
        <v>2</v>
      </c>
      <c r="D8" s="41"/>
      <c r="G8" s="42"/>
      <c r="I8" s="42"/>
    </row>
    <row r="9" spans="1:9" ht="12.75">
      <c r="A9" s="46" t="str">
        <f>Vorgaben!A9</f>
        <v>M05</v>
      </c>
      <c r="B9" s="47"/>
      <c r="C9" s="48"/>
      <c r="D9" s="48"/>
      <c r="G9" s="42"/>
      <c r="I9" s="42"/>
    </row>
    <row r="10" spans="1:9" ht="12.75">
      <c r="A10" s="46" t="str">
        <f>Vorgaben!A10</f>
        <v>M06</v>
      </c>
      <c r="B10" s="47"/>
      <c r="C10" s="48"/>
      <c r="D10" s="48"/>
      <c r="G10" s="42"/>
      <c r="I10" s="42"/>
    </row>
    <row r="11" spans="1:9" ht="12.75">
      <c r="A11" s="46" t="str">
        <f>Vorgaben!A11</f>
        <v>M07</v>
      </c>
      <c r="B11" s="47"/>
      <c r="C11" s="48"/>
      <c r="D11" s="48"/>
      <c r="G11" s="42"/>
      <c r="I11" s="42"/>
    </row>
    <row r="12" spans="1:9" ht="12.75" customHeight="1">
      <c r="A12" s="46" t="str">
        <f>Vorgaben!A12</f>
        <v>M08</v>
      </c>
      <c r="B12" s="47"/>
      <c r="C12" s="48"/>
      <c r="D12" s="48"/>
      <c r="E12" s="106"/>
      <c r="F12" s="104"/>
      <c r="G12" s="105"/>
      <c r="I12" s="42"/>
    </row>
    <row r="13" spans="1:9" ht="3.75" customHeight="1">
      <c r="A13" s="42"/>
      <c r="B13" s="42"/>
      <c r="C13" s="42"/>
      <c r="D13" s="42"/>
      <c r="E13" s="106"/>
      <c r="F13" s="104"/>
      <c r="G13" s="105"/>
      <c r="I13" s="42"/>
    </row>
    <row r="14" spans="1:10" ht="3.75" customHeight="1">
      <c r="A14" s="126"/>
      <c r="B14" s="127"/>
      <c r="C14" s="128"/>
      <c r="D14" s="128"/>
      <c r="E14" s="129"/>
      <c r="F14" s="130"/>
      <c r="G14" s="63"/>
      <c r="H14" s="131"/>
      <c r="I14" s="128"/>
      <c r="J14" s="131"/>
    </row>
    <row r="15" spans="1:10" s="57" customFormat="1" ht="30.75" customHeight="1">
      <c r="A15" s="140"/>
      <c r="B15" s="108" t="s">
        <v>6</v>
      </c>
      <c r="C15" s="149" t="s">
        <v>7</v>
      </c>
      <c r="D15" s="149"/>
      <c r="E15" s="152" t="s">
        <v>8</v>
      </c>
      <c r="F15" s="152"/>
      <c r="G15" s="132"/>
      <c r="H15" s="133" t="s">
        <v>9</v>
      </c>
      <c r="I15" s="109"/>
      <c r="J15" s="109"/>
    </row>
    <row r="16" spans="1:10" ht="15.75" customHeight="1">
      <c r="A16" s="142">
        <v>40740.541666666664</v>
      </c>
      <c r="B16" s="95">
        <v>1</v>
      </c>
      <c r="C16" s="151" t="s">
        <v>10</v>
      </c>
      <c r="D16" s="151"/>
      <c r="E16" s="87" t="str">
        <f>$A$2</f>
        <v>M01</v>
      </c>
      <c r="F16" s="88" t="s">
        <v>11</v>
      </c>
      <c r="G16" s="89" t="str">
        <f>$A$3</f>
        <v>M02</v>
      </c>
      <c r="H16" s="90"/>
      <c r="I16" s="91" t="s">
        <v>12</v>
      </c>
      <c r="J16" s="92"/>
    </row>
    <row r="17" spans="1:10" ht="15.75" customHeight="1">
      <c r="A17" s="142">
        <f>A16+Vorgaben!$D$3+Vorgaben!$D$5</f>
        <v>40740.59374999999</v>
      </c>
      <c r="B17" s="95">
        <v>2</v>
      </c>
      <c r="C17" s="151" t="s">
        <v>10</v>
      </c>
      <c r="D17" s="151"/>
      <c r="E17" s="87" t="str">
        <f>$A$4</f>
        <v>M03</v>
      </c>
      <c r="F17" s="88" t="s">
        <v>11</v>
      </c>
      <c r="G17" s="89" t="str">
        <f>$A$5</f>
        <v>M04</v>
      </c>
      <c r="H17" s="90"/>
      <c r="I17" s="91" t="s">
        <v>12</v>
      </c>
      <c r="J17" s="92"/>
    </row>
    <row r="18" spans="1:10" ht="15.75" customHeight="1">
      <c r="A18" s="142">
        <f>A17+Vorgaben!$D$3+Vorgaben!$D$5</f>
        <v>40740.64583333332</v>
      </c>
      <c r="B18" s="95">
        <v>3</v>
      </c>
      <c r="C18" s="151" t="s">
        <v>13</v>
      </c>
      <c r="D18" s="151"/>
      <c r="E18" s="87" t="str">
        <f>$A$9</f>
        <v>M05</v>
      </c>
      <c r="F18" s="88" t="s">
        <v>11</v>
      </c>
      <c r="G18" s="89" t="str">
        <f>$A$10</f>
        <v>M06</v>
      </c>
      <c r="H18" s="90"/>
      <c r="I18" s="91" t="s">
        <v>12</v>
      </c>
      <c r="J18" s="92"/>
    </row>
    <row r="19" spans="1:10" ht="15.75" customHeight="1">
      <c r="A19" s="142">
        <f>A18+Vorgaben!$D$3+Vorgaben!$D$5</f>
        <v>40740.69791666665</v>
      </c>
      <c r="B19" s="95">
        <v>4</v>
      </c>
      <c r="C19" s="151" t="s">
        <v>13</v>
      </c>
      <c r="D19" s="151"/>
      <c r="E19" s="87" t="str">
        <f>$A$11</f>
        <v>M07</v>
      </c>
      <c r="F19" s="88" t="s">
        <v>11</v>
      </c>
      <c r="G19" s="89" t="str">
        <f>$A$12</f>
        <v>M08</v>
      </c>
      <c r="H19" s="90"/>
      <c r="I19" s="91" t="s">
        <v>12</v>
      </c>
      <c r="J19" s="92"/>
    </row>
    <row r="20" spans="1:10" ht="15.75" customHeight="1">
      <c r="A20" s="142">
        <v>40741.541666666664</v>
      </c>
      <c r="B20" s="95">
        <v>1</v>
      </c>
      <c r="C20" s="151" t="s">
        <v>14</v>
      </c>
      <c r="D20" s="151"/>
      <c r="E20" s="87" t="str">
        <f>$G$2</f>
        <v>M09</v>
      </c>
      <c r="F20" s="88" t="s">
        <v>11</v>
      </c>
      <c r="G20" s="89" t="str">
        <f>$G$3</f>
        <v>M10</v>
      </c>
      <c r="H20" s="90"/>
      <c r="I20" s="91" t="s">
        <v>12</v>
      </c>
      <c r="J20" s="92"/>
    </row>
    <row r="21" spans="1:10" ht="15.75" customHeight="1">
      <c r="A21" s="142">
        <f>A20+Vorgaben!$D$3+Vorgaben!$D$5</f>
        <v>40741.59374999999</v>
      </c>
      <c r="B21" s="95">
        <v>2</v>
      </c>
      <c r="C21" s="151" t="s">
        <v>10</v>
      </c>
      <c r="D21" s="151"/>
      <c r="E21" s="87" t="str">
        <f>$A$5</f>
        <v>M04</v>
      </c>
      <c r="F21" s="88" t="s">
        <v>11</v>
      </c>
      <c r="G21" s="89" t="str">
        <f>$A$2</f>
        <v>M01</v>
      </c>
      <c r="H21" s="90"/>
      <c r="I21" s="91" t="s">
        <v>12</v>
      </c>
      <c r="J21" s="92"/>
    </row>
    <row r="22" spans="1:10" ht="15.75" customHeight="1">
      <c r="A22" s="142">
        <f>A21+Vorgaben!$D$3+Vorgaben!$D$5</f>
        <v>40741.64583333332</v>
      </c>
      <c r="B22" s="95">
        <v>3</v>
      </c>
      <c r="C22" s="151" t="s">
        <v>10</v>
      </c>
      <c r="D22" s="151"/>
      <c r="E22" s="87" t="str">
        <f>$A$3</f>
        <v>M02</v>
      </c>
      <c r="F22" s="88" t="s">
        <v>11</v>
      </c>
      <c r="G22" s="89" t="str">
        <f>$A$4</f>
        <v>M03</v>
      </c>
      <c r="H22" s="90"/>
      <c r="I22" s="91" t="s">
        <v>12</v>
      </c>
      <c r="J22" s="92"/>
    </row>
    <row r="23" spans="1:10" ht="15.75" customHeight="1">
      <c r="A23" s="142">
        <f>A22+Vorgaben!$D$3+Vorgaben!$D$5</f>
        <v>40741.69791666665</v>
      </c>
      <c r="B23" s="95">
        <v>4</v>
      </c>
      <c r="C23" s="151" t="s">
        <v>13</v>
      </c>
      <c r="D23" s="151"/>
      <c r="E23" s="87" t="str">
        <f>$A$12</f>
        <v>M08</v>
      </c>
      <c r="F23" s="88" t="s">
        <v>11</v>
      </c>
      <c r="G23" s="89" t="str">
        <f>$A$9</f>
        <v>M05</v>
      </c>
      <c r="H23" s="90"/>
      <c r="I23" s="91" t="s">
        <v>12</v>
      </c>
      <c r="J23" s="92"/>
    </row>
    <row r="24" spans="1:10" ht="15.75" customHeight="1">
      <c r="A24" s="142">
        <f>A23+Vorgaben!$D$3+Vorgaben!$D$5</f>
        <v>40741.74999999998</v>
      </c>
      <c r="B24" s="95">
        <v>5</v>
      </c>
      <c r="C24" s="151" t="s">
        <v>13</v>
      </c>
      <c r="D24" s="151"/>
      <c r="E24" s="87" t="str">
        <f>$A$10</f>
        <v>M06</v>
      </c>
      <c r="F24" s="88" t="s">
        <v>11</v>
      </c>
      <c r="G24" s="89" t="str">
        <f>$A$11</f>
        <v>M07</v>
      </c>
      <c r="H24" s="90"/>
      <c r="I24" s="91" t="s">
        <v>12</v>
      </c>
      <c r="J24" s="92"/>
    </row>
    <row r="25" spans="1:10" ht="15.75" customHeight="1">
      <c r="A25" s="142">
        <v>40742.770833333336</v>
      </c>
      <c r="B25" s="95">
        <v>1</v>
      </c>
      <c r="C25" s="151" t="s">
        <v>14</v>
      </c>
      <c r="D25" s="151"/>
      <c r="E25" s="87" t="str">
        <f>$G$3</f>
        <v>M10</v>
      </c>
      <c r="F25" s="88" t="s">
        <v>11</v>
      </c>
      <c r="G25" s="89" t="str">
        <f>$G$4</f>
        <v>M11</v>
      </c>
      <c r="H25" s="90"/>
      <c r="I25" s="91" t="s">
        <v>12</v>
      </c>
      <c r="J25" s="92"/>
    </row>
    <row r="26" spans="1:10" ht="15.75" customHeight="1">
      <c r="A26" s="142">
        <f>A25+Vorgaben!$D$3+Vorgaben!$D$5</f>
        <v>40742.822916666664</v>
      </c>
      <c r="B26" s="95">
        <v>2</v>
      </c>
      <c r="C26" s="151" t="s">
        <v>10</v>
      </c>
      <c r="D26" s="151"/>
      <c r="E26" s="87" t="str">
        <f>$A$2</f>
        <v>M01</v>
      </c>
      <c r="F26" s="88" t="s">
        <v>11</v>
      </c>
      <c r="G26" s="89" t="str">
        <f>$A$4</f>
        <v>M03</v>
      </c>
      <c r="H26" s="90"/>
      <c r="I26" s="91" t="s">
        <v>12</v>
      </c>
      <c r="J26" s="92"/>
    </row>
    <row r="27" spans="1:13" ht="15.75" customHeight="1">
      <c r="A27" s="142">
        <v>40743.770833333336</v>
      </c>
      <c r="B27" s="95">
        <v>1</v>
      </c>
      <c r="C27" s="151" t="s">
        <v>13</v>
      </c>
      <c r="D27" s="151"/>
      <c r="E27" s="87" t="str">
        <f>$A$9</f>
        <v>M05</v>
      </c>
      <c r="F27" s="88" t="s">
        <v>11</v>
      </c>
      <c r="G27" s="89" t="str">
        <f>$A$11</f>
        <v>M07</v>
      </c>
      <c r="H27" s="90"/>
      <c r="I27" s="91" t="s">
        <v>12</v>
      </c>
      <c r="J27" s="92"/>
      <c r="K27" s="57"/>
      <c r="L27" s="57"/>
      <c r="M27" s="57"/>
    </row>
    <row r="28" spans="1:10" ht="15.75" customHeight="1">
      <c r="A28" s="142">
        <f>A29+Vorgaben!$D$3+Vorgaben!$D$5</f>
        <v>40746.822916666664</v>
      </c>
      <c r="B28" s="95">
        <v>2</v>
      </c>
      <c r="C28" s="151" t="s">
        <v>14</v>
      </c>
      <c r="D28" s="151"/>
      <c r="E28" s="87" t="str">
        <f>$G$4</f>
        <v>M11</v>
      </c>
      <c r="F28" s="88" t="s">
        <v>11</v>
      </c>
      <c r="G28" s="89" t="str">
        <f>$G$2</f>
        <v>M09</v>
      </c>
      <c r="H28" s="90"/>
      <c r="I28" s="91" t="s">
        <v>12</v>
      </c>
      <c r="J28" s="92"/>
    </row>
    <row r="29" spans="1:13" ht="15.75" customHeight="1">
      <c r="A29" s="142">
        <v>40746.770833333336</v>
      </c>
      <c r="B29" s="95">
        <v>1</v>
      </c>
      <c r="C29" s="151" t="s">
        <v>10</v>
      </c>
      <c r="D29" s="151"/>
      <c r="E29" s="87" t="str">
        <f>$A$3</f>
        <v>M02</v>
      </c>
      <c r="F29" s="88" t="s">
        <v>11</v>
      </c>
      <c r="G29" s="89" t="str">
        <f>$A$5</f>
        <v>M04</v>
      </c>
      <c r="H29" s="90"/>
      <c r="I29" s="91" t="s">
        <v>12</v>
      </c>
      <c r="J29" s="92"/>
      <c r="K29" s="57"/>
      <c r="L29" s="57"/>
      <c r="M29" s="57"/>
    </row>
    <row r="30" spans="1:13" ht="15.75" customHeight="1">
      <c r="A30" s="142">
        <f>A29+Vorgaben!$D$3+Vorgaben!$D$5</f>
        <v>40746.822916666664</v>
      </c>
      <c r="B30" s="95">
        <v>2</v>
      </c>
      <c r="C30" s="151" t="s">
        <v>13</v>
      </c>
      <c r="D30" s="151"/>
      <c r="E30" s="87" t="str">
        <f>$A$10</f>
        <v>M06</v>
      </c>
      <c r="F30" s="88" t="s">
        <v>11</v>
      </c>
      <c r="G30" s="89" t="str">
        <f>$A$12</f>
        <v>M08</v>
      </c>
      <c r="H30" s="90"/>
      <c r="I30" s="91" t="s">
        <v>12</v>
      </c>
      <c r="J30" s="92"/>
      <c r="K30" s="57"/>
      <c r="L30" s="57"/>
      <c r="M30" s="57"/>
    </row>
    <row r="31" spans="2:13" ht="5.25" customHeight="1">
      <c r="B31" s="99"/>
      <c r="K31" s="57"/>
      <c r="L31" s="57"/>
      <c r="M31" s="57"/>
    </row>
    <row r="32" spans="1:10" s="57" customFormat="1" ht="30.75" customHeight="1">
      <c r="A32" s="107"/>
      <c r="B32" s="108"/>
      <c r="C32" s="149"/>
      <c r="D32" s="149"/>
      <c r="E32" s="150" t="s">
        <v>48</v>
      </c>
      <c r="F32" s="150"/>
      <c r="J32" s="109"/>
    </row>
    <row r="33" spans="1:13" s="84" customFormat="1" ht="13.5">
      <c r="A33" s="143">
        <v>40747.541666666664</v>
      </c>
      <c r="B33" s="113">
        <f>B30+1</f>
        <v>3</v>
      </c>
      <c r="C33" s="114"/>
      <c r="D33" s="114"/>
      <c r="E33" s="135" t="str">
        <f>IF(Rechnen!$W$3=6,'Gruppen-Tabellen'!B5,"Dritter Gruppe A")</f>
        <v>Dritter Gruppe A</v>
      </c>
      <c r="F33" s="134" t="s">
        <v>11</v>
      </c>
      <c r="G33" s="136" t="str">
        <f>IF(Rechnen!$Y$3=3,'Gruppen-Tabellen'!B18,"Zweiter Gruppe C")</f>
        <v>Zweiter Gruppe C</v>
      </c>
      <c r="H33" s="137"/>
      <c r="I33" s="110" t="s">
        <v>12</v>
      </c>
      <c r="J33" s="138"/>
      <c r="K33" s="57"/>
      <c r="L33" s="57"/>
      <c r="M33" s="57"/>
    </row>
    <row r="34" spans="1:13" s="84" customFormat="1" ht="10.5" customHeight="1">
      <c r="A34" s="115"/>
      <c r="B34" s="116"/>
      <c r="C34" s="117"/>
      <c r="D34" s="117"/>
      <c r="E34" s="141" t="s">
        <v>50</v>
      </c>
      <c r="F34" s="112"/>
      <c r="G34" s="141" t="s">
        <v>18</v>
      </c>
      <c r="H34" s="147"/>
      <c r="I34" s="147"/>
      <c r="J34" s="148"/>
      <c r="K34" s="57"/>
      <c r="L34" s="57"/>
      <c r="M34" s="57"/>
    </row>
    <row r="35" spans="1:13" s="84" customFormat="1" ht="5.25" customHeight="1">
      <c r="A35" s="81"/>
      <c r="B35" s="93"/>
      <c r="C35" s="53"/>
      <c r="D35" s="53"/>
      <c r="E35" s="85"/>
      <c r="F35" s="85"/>
      <c r="G35" s="86"/>
      <c r="I35" s="85"/>
      <c r="K35" s="57"/>
      <c r="L35" s="57"/>
      <c r="M35" s="57"/>
    </row>
    <row r="36" spans="1:13" s="84" customFormat="1" ht="13.5">
      <c r="A36" s="143">
        <f>A33+Vorgaben!$D$3+Vorgaben!$D$5</f>
        <v>40747.59374999999</v>
      </c>
      <c r="B36" s="113">
        <f>B33+1</f>
        <v>4</v>
      </c>
      <c r="C36" s="114"/>
      <c r="D36" s="114"/>
      <c r="E36" s="135" t="str">
        <f>IF(Rechnen!$X$3=6,'Gruppen-Tabellen'!B12,"Dritter Gruppe B")</f>
        <v>Dritter Gruppe B</v>
      </c>
      <c r="F36" s="134" t="s">
        <v>11</v>
      </c>
      <c r="G36" s="136" t="str">
        <f>IF(Rechnen!$W$3=6,'Gruppen-Tabellen'!B4,"Zweiter Gruppe A")</f>
        <v>Zweiter Gruppe A</v>
      </c>
      <c r="H36" s="137"/>
      <c r="I36" s="110" t="s">
        <v>12</v>
      </c>
      <c r="J36" s="138"/>
      <c r="K36" s="57"/>
      <c r="L36" s="57"/>
      <c r="M36" s="57"/>
    </row>
    <row r="37" spans="1:13" s="84" customFormat="1" ht="10.5" customHeight="1">
      <c r="A37" s="115"/>
      <c r="B37" s="116"/>
      <c r="C37" s="117"/>
      <c r="D37" s="117"/>
      <c r="E37" s="141" t="s">
        <v>49</v>
      </c>
      <c r="F37" s="112"/>
      <c r="G37" s="141" t="s">
        <v>15</v>
      </c>
      <c r="H37" s="147"/>
      <c r="I37" s="147"/>
      <c r="J37" s="148"/>
      <c r="K37" s="57"/>
      <c r="L37" s="57"/>
      <c r="M37" s="57"/>
    </row>
    <row r="38" spans="1:13" s="84" customFormat="1" ht="5.25" customHeight="1">
      <c r="A38" s="81"/>
      <c r="B38" s="101"/>
      <c r="C38" s="53"/>
      <c r="D38" s="53"/>
      <c r="E38" s="85"/>
      <c r="F38" s="85"/>
      <c r="G38" s="86"/>
      <c r="I38" s="85"/>
      <c r="K38" s="57"/>
      <c r="L38" s="57"/>
      <c r="M38" s="57"/>
    </row>
    <row r="39" spans="1:13" s="84" customFormat="1" ht="13.5">
      <c r="A39" s="143">
        <f>A36+Vorgaben!$D$3+Vorgaben!$D$5</f>
        <v>40747.64583333332</v>
      </c>
      <c r="B39" s="113">
        <f>B36+1</f>
        <v>5</v>
      </c>
      <c r="C39" s="114"/>
      <c r="D39" s="114"/>
      <c r="E39" s="135" t="str">
        <f>IF(Rechnen!$X$3=6,'Gruppen-Tabellen'!B11,"Zweiter Gruppe B")</f>
        <v>Zweiter Gruppe B</v>
      </c>
      <c r="F39" s="134" t="s">
        <v>11</v>
      </c>
      <c r="G39" s="136" t="str">
        <f>IF(Rechnen!$W$3=6,'Gruppen-Tabellen'!B3,"Erster Gruppe A")</f>
        <v>Erster Gruppe A</v>
      </c>
      <c r="H39" s="137"/>
      <c r="I39" s="110" t="s">
        <v>12</v>
      </c>
      <c r="J39" s="138"/>
      <c r="K39" s="57"/>
      <c r="L39" s="57"/>
      <c r="M39" s="57"/>
    </row>
    <row r="40" spans="1:13" s="84" customFormat="1" ht="10.5" customHeight="1">
      <c r="A40" s="115"/>
      <c r="B40" s="116"/>
      <c r="C40" s="117"/>
      <c r="D40" s="117"/>
      <c r="E40" s="141" t="s">
        <v>20</v>
      </c>
      <c r="F40" s="112"/>
      <c r="G40" s="141" t="s">
        <v>19</v>
      </c>
      <c r="H40" s="147"/>
      <c r="I40" s="147"/>
      <c r="J40" s="148"/>
      <c r="K40" s="57"/>
      <c r="L40" s="57"/>
      <c r="M40" s="57"/>
    </row>
    <row r="41" spans="1:13" s="84" customFormat="1" ht="5.25" customHeight="1">
      <c r="A41" s="81"/>
      <c r="B41" s="101"/>
      <c r="C41" s="53"/>
      <c r="D41" s="53"/>
      <c r="E41" s="85"/>
      <c r="F41" s="85"/>
      <c r="G41" s="86"/>
      <c r="I41" s="85"/>
      <c r="K41" s="57"/>
      <c r="L41" s="57"/>
      <c r="M41" s="57"/>
    </row>
    <row r="42" spans="1:13" s="84" customFormat="1" ht="13.5">
      <c r="A42" s="143">
        <f>A39+Vorgaben!$D$3+Vorgaben!$D$5</f>
        <v>40747.69791666665</v>
      </c>
      <c r="B42" s="113">
        <f>B39+1</f>
        <v>6</v>
      </c>
      <c r="C42" s="114"/>
      <c r="D42" s="114"/>
      <c r="E42" s="135" t="str">
        <f>IF(Rechnen!$X$3=6,'Gruppen-Tabellen'!B10,"Erster Gruppe B")</f>
        <v>Erster Gruppe B</v>
      </c>
      <c r="F42" s="134" t="s">
        <v>11</v>
      </c>
      <c r="G42" s="136" t="str">
        <f>IF(Rechnen!$Y$3=3,'Gruppen-Tabellen'!B17,"Erster Gruppe C")</f>
        <v>Erster Gruppe C</v>
      </c>
      <c r="H42" s="137"/>
      <c r="I42" s="110" t="s">
        <v>12</v>
      </c>
      <c r="J42" s="138"/>
      <c r="K42" s="57"/>
      <c r="L42" s="57"/>
      <c r="M42" s="57"/>
    </row>
    <row r="43" spans="1:13" s="84" customFormat="1" ht="10.5" customHeight="1">
      <c r="A43" s="115"/>
      <c r="B43" s="116"/>
      <c r="C43" s="117"/>
      <c r="D43" s="117"/>
      <c r="E43" s="141" t="s">
        <v>17</v>
      </c>
      <c r="F43" s="112"/>
      <c r="G43" s="141" t="s">
        <v>16</v>
      </c>
      <c r="H43" s="147"/>
      <c r="I43" s="147"/>
      <c r="J43" s="148"/>
      <c r="K43" s="57"/>
      <c r="L43" s="57"/>
      <c r="M43" s="57"/>
    </row>
    <row r="44" spans="1:13" s="84" customFormat="1" ht="12.75">
      <c r="A44" s="119"/>
      <c r="B44" s="120"/>
      <c r="C44" s="121"/>
      <c r="D44" s="121"/>
      <c r="E44" s="122"/>
      <c r="F44" s="123"/>
      <c r="G44" s="123"/>
      <c r="H44" s="124"/>
      <c r="I44" s="122"/>
      <c r="J44" s="124"/>
      <c r="K44" s="57"/>
      <c r="L44" s="57"/>
      <c r="M44" s="57"/>
    </row>
    <row r="45" spans="1:10" s="57" customFormat="1" ht="30.75" customHeight="1">
      <c r="A45" s="139"/>
      <c r="B45" s="108"/>
      <c r="C45" s="149"/>
      <c r="D45" s="149"/>
      <c r="E45" s="150" t="s">
        <v>21</v>
      </c>
      <c r="F45" s="150"/>
      <c r="G45" s="153"/>
      <c r="H45" s="153"/>
      <c r="I45" s="153"/>
      <c r="J45" s="109"/>
    </row>
    <row r="46" spans="1:13" s="84" customFormat="1" ht="13.5">
      <c r="A46" s="143">
        <v>40748.541666666664</v>
      </c>
      <c r="B46" s="113">
        <f>B42+1</f>
        <v>7</v>
      </c>
      <c r="C46" s="114"/>
      <c r="D46" s="114"/>
      <c r="E46" s="111" t="str">
        <f>IF(OR(H33="",J33=""),"Sieger Spiel 16",IF(H33&gt;J33,E33,IF(H33&lt;=J33,G33)))</f>
        <v>Sieger Spiel 16</v>
      </c>
      <c r="F46" s="110" t="s">
        <v>12</v>
      </c>
      <c r="G46" s="118" t="str">
        <f>IF(OR(H39="",J39=""),"Sieger Spiel 18",IF(H39&gt;J39,E39,IF(H39&lt;=J39,G39)))</f>
        <v>Sieger Spiel 18</v>
      </c>
      <c r="H46" s="137"/>
      <c r="I46" s="110" t="s">
        <v>12</v>
      </c>
      <c r="J46" s="138"/>
      <c r="K46" s="57"/>
      <c r="L46" s="57"/>
      <c r="M46" s="57"/>
    </row>
    <row r="47" spans="1:13" s="84" customFormat="1" ht="10.5" customHeight="1">
      <c r="A47" s="115"/>
      <c r="B47" s="116"/>
      <c r="C47" s="117"/>
      <c r="D47" s="117"/>
      <c r="E47" s="141" t="s">
        <v>60</v>
      </c>
      <c r="F47" s="112"/>
      <c r="G47" s="141" t="s">
        <v>59</v>
      </c>
      <c r="H47" s="147"/>
      <c r="I47" s="147"/>
      <c r="J47" s="148"/>
      <c r="K47" s="57"/>
      <c r="L47" s="57"/>
      <c r="M47" s="57"/>
    </row>
    <row r="48" spans="1:13" s="84" customFormat="1" ht="5.25" customHeight="1">
      <c r="A48" s="81"/>
      <c r="B48" s="101"/>
      <c r="C48" s="53"/>
      <c r="D48" s="53"/>
      <c r="E48" s="85"/>
      <c r="F48" s="85"/>
      <c r="G48" s="86"/>
      <c r="I48" s="85"/>
      <c r="K48" s="57"/>
      <c r="L48" s="57"/>
      <c r="M48" s="57"/>
    </row>
    <row r="49" spans="1:13" s="84" customFormat="1" ht="13.5">
      <c r="A49" s="143">
        <f>A46+Vorgaben!$D$3+Vorgaben!$D$5</f>
        <v>40748.59374999999</v>
      </c>
      <c r="B49" s="113">
        <f>B46+1</f>
        <v>8</v>
      </c>
      <c r="C49" s="114"/>
      <c r="D49" s="114"/>
      <c r="E49" s="111" t="str">
        <f>IF(OR(H36="",J36=""),"Sieger Spiel 17",IF(H36&gt;J36,E36,IF(H36&lt;=J36,G36)))</f>
        <v>Sieger Spiel 17</v>
      </c>
      <c r="F49" s="110" t="s">
        <v>12</v>
      </c>
      <c r="G49" s="118" t="str">
        <f>IF(OR(H42="",J42=""),"Sieger Spiel 19",IF(H42&gt;J42,E42,IF(H42&lt;=J42,G42)))</f>
        <v>Sieger Spiel 19</v>
      </c>
      <c r="H49" s="137"/>
      <c r="I49" s="110" t="s">
        <v>12</v>
      </c>
      <c r="J49" s="138"/>
      <c r="K49" s="57"/>
      <c r="L49" s="57"/>
      <c r="M49" s="57"/>
    </row>
    <row r="50" spans="1:13" s="84" customFormat="1" ht="10.5" customHeight="1">
      <c r="A50" s="115"/>
      <c r="B50" s="116"/>
      <c r="C50" s="117"/>
      <c r="D50" s="117"/>
      <c r="E50" s="141" t="s">
        <v>61</v>
      </c>
      <c r="F50" s="112"/>
      <c r="G50" s="141" t="s">
        <v>62</v>
      </c>
      <c r="H50" s="147"/>
      <c r="I50" s="147"/>
      <c r="J50" s="148"/>
      <c r="K50" s="57"/>
      <c r="L50" s="57"/>
      <c r="M50" s="57"/>
    </row>
    <row r="51" spans="2:13" ht="12.75">
      <c r="B51" s="102"/>
      <c r="C51" s="53"/>
      <c r="D51" s="53"/>
      <c r="F51" s="51"/>
      <c r="G51" s="51"/>
      <c r="K51" s="57"/>
      <c r="L51" s="57"/>
      <c r="M51" s="57"/>
    </row>
    <row r="52" spans="1:13" s="84" customFormat="1" ht="21.75" customHeight="1">
      <c r="A52" s="57"/>
      <c r="B52" s="94"/>
      <c r="C52" s="53"/>
      <c r="D52" s="53"/>
      <c r="E52" s="125" t="s">
        <v>22</v>
      </c>
      <c r="F52" s="50"/>
      <c r="G52" s="50"/>
      <c r="H52" s="82"/>
      <c r="I52" s="83"/>
      <c r="K52" s="57"/>
      <c r="L52" s="57"/>
      <c r="M52" s="57"/>
    </row>
    <row r="53" spans="1:13" s="84" customFormat="1" ht="13.5">
      <c r="A53" s="143">
        <f>A49+Vorgaben!$D$3+Vorgaben!$D$5</f>
        <v>40748.64583333332</v>
      </c>
      <c r="B53" s="113">
        <f>B49+1</f>
        <v>9</v>
      </c>
      <c r="C53" s="114"/>
      <c r="D53" s="114"/>
      <c r="E53" s="111" t="str">
        <f>IF(OR(H46="",J46=""),"Verlierer Spiel 20",IF(H46&lt;J46,E46,IF(H46&gt;=J46,G46)))</f>
        <v>Verlierer Spiel 20</v>
      </c>
      <c r="F53" s="110" t="s">
        <v>12</v>
      </c>
      <c r="G53" s="118" t="str">
        <f>IF(OR(H49="",J49=""),"Verlierer Spiel 21",IF(H49&lt;J49,E49,IF(H49&gt;=J49,G49)))</f>
        <v>Verlierer Spiel 21</v>
      </c>
      <c r="H53" s="137"/>
      <c r="I53" s="110" t="s">
        <v>12</v>
      </c>
      <c r="J53" s="138"/>
      <c r="K53" s="57"/>
      <c r="L53" s="57"/>
      <c r="M53" s="57"/>
    </row>
    <row r="54" spans="1:13" s="84" customFormat="1" ht="12.75">
      <c r="A54" s="115"/>
      <c r="B54" s="116"/>
      <c r="C54" s="117"/>
      <c r="D54" s="117"/>
      <c r="E54" s="141" t="s">
        <v>65</v>
      </c>
      <c r="F54" s="112"/>
      <c r="G54" s="141" t="s">
        <v>63</v>
      </c>
      <c r="H54" s="147"/>
      <c r="I54" s="147"/>
      <c r="J54" s="148"/>
      <c r="K54" s="57"/>
      <c r="L54" s="57"/>
      <c r="M54" s="57"/>
    </row>
    <row r="55" spans="2:13" ht="12.75">
      <c r="B55" s="102"/>
      <c r="C55" s="53"/>
      <c r="D55" s="53"/>
      <c r="F55" s="51"/>
      <c r="G55" s="51"/>
      <c r="K55" s="57"/>
      <c r="L55" s="57"/>
      <c r="M55" s="57"/>
    </row>
    <row r="56" spans="1:13" s="84" customFormat="1" ht="21.75" customHeight="1">
      <c r="A56" s="57"/>
      <c r="B56" s="100"/>
      <c r="C56" s="53"/>
      <c r="D56" s="53"/>
      <c r="E56" s="104" t="s">
        <v>23</v>
      </c>
      <c r="F56" s="50"/>
      <c r="G56" s="50"/>
      <c r="H56" s="82"/>
      <c r="I56" s="83"/>
      <c r="K56" s="57"/>
      <c r="L56" s="57"/>
      <c r="M56" s="57"/>
    </row>
    <row r="57" spans="1:10" s="84" customFormat="1" ht="13.5">
      <c r="A57" s="143">
        <f>A53+Vorgaben!$D$3+Vorgaben!$D$5</f>
        <v>40748.69791666665</v>
      </c>
      <c r="B57" s="113">
        <f>B53+1</f>
        <v>10</v>
      </c>
      <c r="C57" s="114"/>
      <c r="D57" s="114"/>
      <c r="E57" s="111" t="str">
        <f>IF(OR(H46="",J46=""),"Sieger Spiel 20",IF(H46&gt;J46,E46,IF(H46&lt;=J46,G46)))</f>
        <v>Sieger Spiel 20</v>
      </c>
      <c r="F57" s="110" t="s">
        <v>12</v>
      </c>
      <c r="G57" s="118" t="str">
        <f>IF(OR(H49="",J49=""),"Sieger Spiel 21",IF(H49&gt;J49,E49,IF(H49&lt;=J49,G49)))</f>
        <v>Sieger Spiel 21</v>
      </c>
      <c r="H57" s="137"/>
      <c r="I57" s="110" t="s">
        <v>12</v>
      </c>
      <c r="J57" s="138"/>
    </row>
    <row r="58" spans="1:10" s="84" customFormat="1" ht="12.75">
      <c r="A58" s="115"/>
      <c r="B58" s="116"/>
      <c r="C58" s="117"/>
      <c r="D58" s="117"/>
      <c r="E58" s="141" t="s">
        <v>66</v>
      </c>
      <c r="F58" s="112"/>
      <c r="G58" s="141" t="s">
        <v>64</v>
      </c>
      <c r="H58" s="147"/>
      <c r="I58" s="147"/>
      <c r="J58" s="148"/>
    </row>
    <row r="59" spans="2:13" ht="12.75">
      <c r="B59" s="42"/>
      <c r="E59" s="42"/>
      <c r="G59" s="42"/>
      <c r="I59" s="42"/>
      <c r="K59" s="84"/>
      <c r="L59" s="84"/>
      <c r="M59" s="84"/>
    </row>
  </sheetData>
  <sheetProtection password="E760" sheet="1" objects="1" scenarios="1"/>
  <mergeCells count="30">
    <mergeCell ref="C25:D25"/>
    <mergeCell ref="C21:D21"/>
    <mergeCell ref="E15:F15"/>
    <mergeCell ref="G45:I45"/>
    <mergeCell ref="C45:D45"/>
    <mergeCell ref="E45:F45"/>
    <mergeCell ref="C15:D15"/>
    <mergeCell ref="C26:D26"/>
    <mergeCell ref="C29:D29"/>
    <mergeCell ref="C22:D22"/>
    <mergeCell ref="C30:D30"/>
    <mergeCell ref="C27:D27"/>
    <mergeCell ref="C32:D32"/>
    <mergeCell ref="E32:F32"/>
    <mergeCell ref="C24:D24"/>
    <mergeCell ref="C16:D16"/>
    <mergeCell ref="C17:D17"/>
    <mergeCell ref="C20:D20"/>
    <mergeCell ref="C18:D18"/>
    <mergeCell ref="C19:D19"/>
    <mergeCell ref="C28:D28"/>
    <mergeCell ref="C23:D23"/>
    <mergeCell ref="H50:J50"/>
    <mergeCell ref="H54:J54"/>
    <mergeCell ref="H58:J58"/>
    <mergeCell ref="H34:J34"/>
    <mergeCell ref="H37:J37"/>
    <mergeCell ref="H40:J40"/>
    <mergeCell ref="H43:J43"/>
    <mergeCell ref="H47:J47"/>
  </mergeCells>
  <printOptions/>
  <pageMargins left="0.53" right="0.16" top="0.84" bottom="0.19" header="0.33" footer="0.13"/>
  <pageSetup horizontalDpi="300" verticalDpi="300" orientation="portrait" paperSize="9" scale="95" r:id="rId2"/>
  <headerFooter alignWithMargins="0">
    <oddHeader xml:space="preserve">&amp;LTSV Sonderriet&amp;C&amp;"Arial,Fett"&amp;14&amp;EFußball-Turnier 
?
&amp;R&amp;"Arial,Fett Kursiv"&amp;12vom 16.07.-24.07.2011 </oddHead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J20"/>
  <sheetViews>
    <sheetView zoomScale="85" zoomScaleNormal="85" zoomScalePageLayoutView="0" workbookViewId="0" topLeftCell="A1">
      <selection activeCell="B1" sqref="B1:H1"/>
    </sheetView>
  </sheetViews>
  <sheetFormatPr defaultColWidth="11.421875" defaultRowHeight="12.75"/>
  <cols>
    <col min="1" max="1" width="6.8515625" style="30" customWidth="1"/>
    <col min="2" max="2" width="25.7109375" style="28" customWidth="1"/>
    <col min="3" max="3" width="8.7109375" style="28" customWidth="1"/>
    <col min="4" max="4" width="8.7109375" style="58" customWidth="1"/>
    <col min="5" max="5" width="6.7109375" style="28" customWidth="1"/>
    <col min="6" max="6" width="2.140625" style="28" customWidth="1"/>
    <col min="7" max="7" width="6.7109375" style="28" customWidth="1"/>
    <col min="8" max="8" width="5.7109375" style="28" customWidth="1"/>
    <col min="9" max="9" width="2.421875" style="29" customWidth="1"/>
    <col min="10" max="10" width="38.28125" style="60" customWidth="1"/>
  </cols>
  <sheetData>
    <row r="1" spans="1:10" ht="49.5" customHeight="1">
      <c r="A1" s="74"/>
      <c r="B1" s="156" t="s">
        <v>40</v>
      </c>
      <c r="C1" s="156"/>
      <c r="D1" s="156"/>
      <c r="E1" s="156"/>
      <c r="F1" s="156"/>
      <c r="G1" s="156"/>
      <c r="H1" s="156"/>
      <c r="I1" s="64"/>
      <c r="J1" s="64"/>
    </row>
    <row r="2" spans="1:9" ht="30" customHeight="1">
      <c r="A2" s="75" t="s">
        <v>41</v>
      </c>
      <c r="B2" s="67" t="s">
        <v>0</v>
      </c>
      <c r="C2" s="68" t="s">
        <v>32</v>
      </c>
      <c r="D2" s="67" t="s">
        <v>1</v>
      </c>
      <c r="E2" s="157" t="s">
        <v>2</v>
      </c>
      <c r="F2" s="157"/>
      <c r="G2" s="157"/>
      <c r="H2" s="67" t="s">
        <v>33</v>
      </c>
      <c r="I2" s="76"/>
    </row>
    <row r="3" spans="1:9" ht="18" customHeight="1">
      <c r="A3" s="69">
        <f>IF(Rechnen!$W$3=0,"",1)</f>
      </c>
      <c r="B3" s="70" t="str">
        <f>Rechnen!K3</f>
        <v>M01</v>
      </c>
      <c r="C3" s="70">
        <f>IF(Rechnen!$W$3=0,"",Rechnen!L3)</f>
      </c>
      <c r="D3" s="71">
        <f>IF(Rechnen!$W$3=0,"",Rechnen!M3)</f>
      </c>
      <c r="E3" s="70">
        <f>IF(Rechnen!$W$3=0,"",Rechnen!N3)</f>
      </c>
      <c r="F3" s="72" t="s">
        <v>12</v>
      </c>
      <c r="G3" s="70">
        <f>IF(Rechnen!$W$3=0,"",Rechnen!P3)</f>
      </c>
      <c r="H3" s="73">
        <f>IF(AND(E3="",G3=""),"",(E3-G3))</f>
      </c>
      <c r="I3" s="77"/>
    </row>
    <row r="4" spans="1:9" ht="18" customHeight="1">
      <c r="A4" s="69">
        <f>IF(Rechnen!$W$3=0,"",2)</f>
      </c>
      <c r="B4" s="70" t="str">
        <f>Rechnen!K4</f>
        <v>M02</v>
      </c>
      <c r="C4" s="70">
        <f>IF(Rechnen!$W$3=0,"",Rechnen!L4)</f>
      </c>
      <c r="D4" s="71">
        <f>IF(Rechnen!$W$3=0,"",Rechnen!M4)</f>
      </c>
      <c r="E4" s="70">
        <f>IF(Rechnen!$W$3=0,"",Rechnen!N4)</f>
      </c>
      <c r="F4" s="72" t="s">
        <v>12</v>
      </c>
      <c r="G4" s="70">
        <f>IF(Rechnen!$W$3=0,"",Rechnen!P4)</f>
      </c>
      <c r="H4" s="73">
        <f>IF(AND(E4="",G4=""),"",(E4-G4))</f>
      </c>
      <c r="I4" s="77"/>
    </row>
    <row r="5" spans="1:9" ht="18" customHeight="1">
      <c r="A5" s="69">
        <f>IF(Rechnen!$W$3=0,"",3)</f>
      </c>
      <c r="B5" s="70" t="str">
        <f>Rechnen!K5</f>
        <v>M03</v>
      </c>
      <c r="C5" s="70">
        <f>IF(Rechnen!$W$3=0,"",Rechnen!L5)</f>
      </c>
      <c r="D5" s="71">
        <f>IF(Rechnen!$W$3=0,"",Rechnen!M5)</f>
      </c>
      <c r="E5" s="70">
        <f>IF(Rechnen!$W$3=0,"",Rechnen!N5)</f>
      </c>
      <c r="F5" s="72" t="s">
        <v>12</v>
      </c>
      <c r="G5" s="70">
        <f>IF(Rechnen!$W$3=0,"",Rechnen!P5)</f>
      </c>
      <c r="H5" s="73">
        <f>IF(AND(E5="",G5=""),"",(E5-G5))</f>
      </c>
      <c r="I5" s="77"/>
    </row>
    <row r="6" spans="1:9" ht="18" customHeight="1">
      <c r="A6" s="69">
        <f>IF(Rechnen!$W$3=0,"",4)</f>
      </c>
      <c r="B6" s="70" t="str">
        <f>Rechnen!K6</f>
        <v>M04</v>
      </c>
      <c r="C6" s="70">
        <f>IF(Rechnen!$W$3=0,"",Rechnen!L6)</f>
      </c>
      <c r="D6" s="71">
        <f>IF(Rechnen!$W$3=0,"",Rechnen!M6)</f>
      </c>
      <c r="E6" s="70">
        <f>IF(Rechnen!$W$3=0,"",Rechnen!N6)</f>
      </c>
      <c r="F6" s="80" t="s">
        <v>12</v>
      </c>
      <c r="G6" s="70">
        <f>IF(Rechnen!$W$3=0,"",Rechnen!P6)</f>
      </c>
      <c r="H6" s="80">
        <f>IF(AND(E6="",G6=""),"",(E6-G6))</f>
      </c>
      <c r="I6" s="77"/>
    </row>
    <row r="7" spans="1:9" ht="18" customHeight="1">
      <c r="A7" s="62"/>
      <c r="B7" s="62"/>
      <c r="C7" s="62"/>
      <c r="D7" s="62"/>
      <c r="E7" s="62"/>
      <c r="F7" s="62"/>
      <c r="G7" s="62"/>
      <c r="H7" s="62"/>
      <c r="I7" s="77"/>
    </row>
    <row r="8" spans="1:10" ht="15" customHeight="1">
      <c r="A8" s="154"/>
      <c r="B8" s="157" t="s">
        <v>5</v>
      </c>
      <c r="C8" s="158" t="s">
        <v>32</v>
      </c>
      <c r="D8" s="157" t="s">
        <v>1</v>
      </c>
      <c r="E8" s="157" t="s">
        <v>2</v>
      </c>
      <c r="F8" s="157"/>
      <c r="G8" s="157"/>
      <c r="H8" s="157" t="s">
        <v>33</v>
      </c>
      <c r="I8" s="59"/>
      <c r="J8" s="65"/>
    </row>
    <row r="9" spans="1:10" ht="15" customHeight="1">
      <c r="A9" s="155"/>
      <c r="B9" s="160"/>
      <c r="C9" s="159"/>
      <c r="D9" s="160"/>
      <c r="E9" s="160"/>
      <c r="F9" s="160"/>
      <c r="G9" s="160"/>
      <c r="H9" s="160"/>
      <c r="I9" s="59"/>
      <c r="J9" s="65"/>
    </row>
    <row r="10" spans="1:10" ht="18" customHeight="1">
      <c r="A10" s="69">
        <f>IF(Rechnen!$X$3=0,"",1)</f>
      </c>
      <c r="B10" s="70" t="str">
        <f>Rechnen!K10</f>
        <v>M05</v>
      </c>
      <c r="C10" s="70">
        <f>IF(Rechnen!$X$3=0,"",Rechnen!L10)</f>
      </c>
      <c r="D10" s="71">
        <f>IF(Rechnen!$X$3=0,"",Rechnen!M10)</f>
      </c>
      <c r="E10" s="70">
        <f>IF(Rechnen!$X$3=0,"",Rechnen!N10)</f>
      </c>
      <c r="F10" s="72" t="s">
        <v>12</v>
      </c>
      <c r="G10" s="70">
        <f>IF(Rechnen!$X$3=0,"",Rechnen!P10)</f>
      </c>
      <c r="H10" s="73">
        <f>IF(AND(E10="",G10=""),"",(E10-G10))</f>
      </c>
      <c r="I10" s="78"/>
      <c r="J10" s="62"/>
    </row>
    <row r="11" spans="1:10" ht="18" customHeight="1">
      <c r="A11" s="69">
        <f>IF(Rechnen!$X$3=0,"",2)</f>
      </c>
      <c r="B11" s="70" t="str">
        <f>Rechnen!K11</f>
        <v>M06</v>
      </c>
      <c r="C11" s="70">
        <f>IF(Rechnen!$X$3=0,"",Rechnen!L11)</f>
      </c>
      <c r="D11" s="71">
        <f>IF(Rechnen!$X$3=0,"",Rechnen!M11)</f>
      </c>
      <c r="E11" s="70">
        <f>IF(Rechnen!$X$3=0,"",Rechnen!N11)</f>
      </c>
      <c r="F11" s="72" t="s">
        <v>12</v>
      </c>
      <c r="G11" s="70">
        <f>IF(Rechnen!$X$3=0,"",Rechnen!P11)</f>
      </c>
      <c r="H11" s="73">
        <f>IF(AND(E11="",G11=""),"",(E11-G11))</f>
      </c>
      <c r="I11" s="79"/>
      <c r="J11" s="66"/>
    </row>
    <row r="12" spans="1:9" ht="18" customHeight="1">
      <c r="A12" s="69">
        <f>IF(Rechnen!$X$3=0,"",3)</f>
      </c>
      <c r="B12" s="70" t="str">
        <f>Rechnen!K12</f>
        <v>M07</v>
      </c>
      <c r="C12" s="70">
        <f>IF(Rechnen!$X$3=0,"",Rechnen!L12)</f>
      </c>
      <c r="D12" s="71">
        <f>IF(Rechnen!$X$3=0,"",Rechnen!M12)</f>
      </c>
      <c r="E12" s="70">
        <f>IF(Rechnen!$X$3=0,"",Rechnen!N12)</f>
      </c>
      <c r="F12" s="72" t="s">
        <v>12</v>
      </c>
      <c r="G12" s="70">
        <f>IF(Rechnen!$X$3=0,"",Rechnen!P12)</f>
      </c>
      <c r="H12" s="73">
        <f>IF(AND(E12="",G12=""),"",(E12-G12))</f>
      </c>
      <c r="I12" s="59"/>
    </row>
    <row r="13" spans="1:9" ht="18" customHeight="1">
      <c r="A13" s="69">
        <f>IF(Rechnen!$X$3=0,"",4)</f>
      </c>
      <c r="B13" s="70" t="str">
        <f>Rechnen!K13</f>
        <v>M08</v>
      </c>
      <c r="C13" s="70">
        <f>IF(Rechnen!$X$3=0,"",Rechnen!L13)</f>
      </c>
      <c r="D13" s="71">
        <f>IF(Rechnen!$X$3=0,"",Rechnen!M13)</f>
      </c>
      <c r="E13" s="70">
        <f>IF(Rechnen!$X$3=0,"",Rechnen!N13)</f>
      </c>
      <c r="F13" s="80" t="s">
        <v>12</v>
      </c>
      <c r="G13" s="70">
        <f>IF(Rechnen!$X$3=0,"",Rechnen!P13)</f>
      </c>
      <c r="H13" s="80">
        <f>IF(AND(E13="",G13=""),"",(E13-G13))</f>
      </c>
      <c r="I13" s="61"/>
    </row>
    <row r="14" spans="1:9" ht="15">
      <c r="A14" s="62"/>
      <c r="B14" s="62"/>
      <c r="C14" s="62"/>
      <c r="D14" s="62"/>
      <c r="E14" s="62"/>
      <c r="F14" s="62"/>
      <c r="G14" s="62"/>
      <c r="H14" s="62"/>
      <c r="I14" s="61"/>
    </row>
    <row r="15" spans="1:9" ht="18" customHeight="1">
      <c r="A15" s="154"/>
      <c r="B15" s="157" t="s">
        <v>3</v>
      </c>
      <c r="C15" s="158" t="s">
        <v>32</v>
      </c>
      <c r="D15" s="157" t="s">
        <v>1</v>
      </c>
      <c r="E15" s="157" t="s">
        <v>2</v>
      </c>
      <c r="F15" s="157"/>
      <c r="G15" s="157"/>
      <c r="H15" s="157" t="s">
        <v>33</v>
      </c>
      <c r="I15" s="61"/>
    </row>
    <row r="16" spans="1:9" ht="15" customHeight="1">
      <c r="A16" s="155"/>
      <c r="B16" s="160"/>
      <c r="C16" s="159"/>
      <c r="D16" s="160"/>
      <c r="E16" s="160"/>
      <c r="F16" s="160"/>
      <c r="G16" s="160"/>
      <c r="H16" s="160"/>
      <c r="I16" s="61"/>
    </row>
    <row r="17" spans="1:9" ht="15">
      <c r="A17" s="69">
        <f>IF(Rechnen!$Y$3=0,"",1)</f>
      </c>
      <c r="B17" s="70" t="str">
        <f>Rechnen!K17</f>
        <v>M09</v>
      </c>
      <c r="C17" s="70">
        <f>IF(Rechnen!$Y$3=0,"",Rechnen!L17)</f>
      </c>
      <c r="D17" s="71">
        <f>IF(Rechnen!$Y$3=0,"",Rechnen!M17)</f>
      </c>
      <c r="E17" s="70">
        <f>IF(Rechnen!$Y$3=0,"",Rechnen!N17)</f>
      </c>
      <c r="F17" s="72" t="s">
        <v>12</v>
      </c>
      <c r="G17" s="70">
        <f>IF(Rechnen!$Y$3=0,"",Rechnen!P17)</f>
      </c>
      <c r="H17" s="73">
        <f>IF(AND(E17="",G17=""),"",(E17-G17))</f>
      </c>
      <c r="I17" s="61"/>
    </row>
    <row r="18" spans="1:9" ht="15">
      <c r="A18" s="69">
        <f>IF(Rechnen!$Y$3=0,"",2)</f>
      </c>
      <c r="B18" s="70" t="str">
        <f>Rechnen!K18</f>
        <v>M10</v>
      </c>
      <c r="C18" s="70">
        <f>IF(Rechnen!$Y$3=0,"",Rechnen!L18)</f>
      </c>
      <c r="D18" s="71">
        <f>IF(Rechnen!$Y$3=0,"",Rechnen!M18)</f>
      </c>
      <c r="E18" s="70">
        <f>IF(Rechnen!$Y$3=0,"",Rechnen!N18)</f>
      </c>
      <c r="F18" s="72" t="s">
        <v>12</v>
      </c>
      <c r="G18" s="70">
        <f>IF(Rechnen!$Y$3=0,"",Rechnen!P18)</f>
      </c>
      <c r="H18" s="73">
        <f>IF(AND(E18="",G18=""),"",(E18-G18))</f>
      </c>
      <c r="I18" s="61"/>
    </row>
    <row r="19" spans="1:9" ht="15">
      <c r="A19" s="69">
        <f>IF(Rechnen!$Y$3=0,"",3)</f>
      </c>
      <c r="B19" s="70" t="str">
        <f>Rechnen!K19</f>
        <v>M11</v>
      </c>
      <c r="C19" s="70">
        <f>IF(Rechnen!$Y$3=0,"",Rechnen!L19)</f>
      </c>
      <c r="D19" s="71">
        <f>IF(Rechnen!$Y$3=0,"",Rechnen!M19)</f>
      </c>
      <c r="E19" s="70">
        <f>IF(Rechnen!$Y$3=0,"",Rechnen!N19)</f>
      </c>
      <c r="F19" s="72" t="s">
        <v>12</v>
      </c>
      <c r="G19" s="70">
        <f>IF(Rechnen!$Y$3=0,"",Rechnen!P19)</f>
      </c>
      <c r="H19" s="73">
        <f>IF(AND(E19="",G19=""),"",(E19-G19))</f>
      </c>
      <c r="I19" s="61"/>
    </row>
    <row r="20" spans="1:9" ht="15">
      <c r="A20" s="60"/>
      <c r="B20" s="60"/>
      <c r="C20" s="60"/>
      <c r="D20" s="60"/>
      <c r="E20" s="60"/>
      <c r="F20" s="60"/>
      <c r="G20" s="60"/>
      <c r="H20" s="60"/>
      <c r="I20" s="61"/>
    </row>
  </sheetData>
  <sheetProtection password="E760" sheet="1" objects="1" scenarios="1"/>
  <mergeCells count="14">
    <mergeCell ref="H15:H16"/>
    <mergeCell ref="E15:G16"/>
    <mergeCell ref="D15:D16"/>
    <mergeCell ref="C15:C16"/>
    <mergeCell ref="A15:A16"/>
    <mergeCell ref="B1:H1"/>
    <mergeCell ref="E2:G2"/>
    <mergeCell ref="C8:C9"/>
    <mergeCell ref="B8:B9"/>
    <mergeCell ref="D8:D9"/>
    <mergeCell ref="A8:A9"/>
    <mergeCell ref="H8:H9"/>
    <mergeCell ref="E8:G9"/>
    <mergeCell ref="B15:B16"/>
  </mergeCells>
  <printOptions horizontalCentered="1"/>
  <pageMargins left="0.7480314960629921" right="0.7086614173228347" top="1.21" bottom="0.984251968503937" header="0.51" footer="0.5118110236220472"/>
  <pageSetup horizontalDpi="600" verticalDpi="600" orientation="portrait" paperSize="9" r:id="rId2"/>
  <headerFooter alignWithMargins="0">
    <oddHeader>&amp;R&amp;"Arial,Fett"&amp;12
</oddHeader>
  </headerFooter>
  <legacyDrawing r:id="rId1"/>
</worksheet>
</file>

<file path=xl/worksheets/sheet6.xml><?xml version="1.0" encoding="utf-8"?>
<worksheet xmlns="http://schemas.openxmlformats.org/spreadsheetml/2006/main" xmlns:r="http://schemas.openxmlformats.org/officeDocument/2006/relationships">
  <sheetPr codeName="Tabelle4"/>
  <dimension ref="A1:AA37"/>
  <sheetViews>
    <sheetView zoomScale="75" zoomScaleNormal="75" zoomScalePageLayoutView="0" workbookViewId="0" topLeftCell="A1">
      <selection activeCell="B3" sqref="B3"/>
    </sheetView>
  </sheetViews>
  <sheetFormatPr defaultColWidth="11.421875" defaultRowHeight="12.75"/>
  <cols>
    <col min="1" max="1" width="5.140625" style="9" customWidth="1"/>
    <col min="2" max="2" width="22.140625" style="10" customWidth="1"/>
    <col min="3" max="3" width="2.28125" style="10" customWidth="1"/>
    <col min="4" max="4" width="21.8515625" style="10" customWidth="1"/>
    <col min="5" max="5" width="4.7109375" style="10" customWidth="1"/>
    <col min="6" max="6" width="2.140625" style="10" customWidth="1"/>
    <col min="7" max="7" width="4.7109375" style="10" customWidth="1"/>
    <col min="8" max="8" width="6.28125" style="10" customWidth="1"/>
    <col min="9" max="9" width="7.00390625" style="10" customWidth="1"/>
    <col min="10" max="10" width="1.7109375" style="10" customWidth="1"/>
    <col min="11" max="11" width="21.421875" style="11" customWidth="1"/>
    <col min="12" max="12" width="8.28125" style="11" customWidth="1"/>
    <col min="13" max="13" width="5.57421875" style="11" customWidth="1"/>
    <col min="14" max="14" width="5.28125" style="11" customWidth="1"/>
    <col min="15" max="15" width="2.140625" style="11" customWidth="1"/>
    <col min="16" max="16" width="5.421875" style="11" customWidth="1"/>
    <col min="17" max="17" width="5.57421875" style="11" customWidth="1"/>
    <col min="18" max="18" width="2.421875" style="10" customWidth="1"/>
    <col min="19" max="19" width="7.8515625" style="11" customWidth="1"/>
    <col min="20" max="20" width="7.28125" style="11" customWidth="1"/>
    <col min="21" max="21" width="7.421875" style="11" customWidth="1"/>
    <col min="22" max="22" width="7.28125" style="11" customWidth="1"/>
    <col min="23" max="24" width="8.421875" style="11" customWidth="1"/>
    <col min="25" max="16384" width="11.421875" style="13" customWidth="1"/>
  </cols>
  <sheetData>
    <row r="1" spans="23:24" ht="47.25" customHeight="1">
      <c r="W1" s="12"/>
      <c r="X1" s="12"/>
    </row>
    <row r="2" spans="1:27" ht="43.5" customHeight="1">
      <c r="A2" s="14" t="s">
        <v>28</v>
      </c>
      <c r="B2" s="15" t="s">
        <v>29</v>
      </c>
      <c r="C2" s="15"/>
      <c r="D2" s="15" t="s">
        <v>29</v>
      </c>
      <c r="E2" s="161" t="s">
        <v>9</v>
      </c>
      <c r="F2" s="161"/>
      <c r="G2" s="161"/>
      <c r="H2" s="55" t="s">
        <v>30</v>
      </c>
      <c r="I2" s="55" t="s">
        <v>31</v>
      </c>
      <c r="J2" s="16"/>
      <c r="K2" s="17" t="s">
        <v>0</v>
      </c>
      <c r="L2" s="17" t="s">
        <v>32</v>
      </c>
      <c r="M2" s="17" t="s">
        <v>1</v>
      </c>
      <c r="N2" s="162" t="s">
        <v>2</v>
      </c>
      <c r="O2" s="162"/>
      <c r="P2" s="162"/>
      <c r="Q2" s="17" t="s">
        <v>33</v>
      </c>
      <c r="R2" s="16"/>
      <c r="S2" s="11" t="s">
        <v>34</v>
      </c>
      <c r="T2" s="11" t="s">
        <v>35</v>
      </c>
      <c r="U2" s="11" t="s">
        <v>36</v>
      </c>
      <c r="W2" s="12" t="s">
        <v>37</v>
      </c>
      <c r="X2" s="12" t="s">
        <v>38</v>
      </c>
      <c r="Y2" s="12" t="s">
        <v>43</v>
      </c>
      <c r="Z2" s="12"/>
      <c r="AA2" s="12"/>
    </row>
    <row r="3" spans="1:25" ht="12.75">
      <c r="A3" s="18">
        <f>Spielplan!$B16</f>
        <v>1</v>
      </c>
      <c r="B3" s="18" t="str">
        <f>Spielplan!$E16</f>
        <v>M01</v>
      </c>
      <c r="C3" s="19" t="s">
        <v>11</v>
      </c>
      <c r="D3" s="20" t="str">
        <f>Spielplan!$G16</f>
        <v>M02</v>
      </c>
      <c r="E3" s="15">
        <f>IF(Spielplan!$H16="","",Spielplan!$H16)</f>
      </c>
      <c r="F3" s="15" t="s">
        <v>12</v>
      </c>
      <c r="G3" s="15">
        <f>IF(Spielplan!$J16="","",Spielplan!$J16)</f>
      </c>
      <c r="H3" s="56">
        <f aca="true" t="shared" si="0" ref="H3:H17">IF(OR($E3="",$G3=""),"",IF(E3&gt;G3,3,IF(E3=G3,1,0)))</f>
      </c>
      <c r="I3" s="56">
        <f aca="true" t="shared" si="1" ref="I3:I17">IF(OR($E3="",$G3=""),"",IF(G3&gt;E3,3,IF(E3=G3,1,0)))</f>
      </c>
      <c r="K3" s="54" t="str">
        <f>Vorgaben!A2</f>
        <v>M01</v>
      </c>
      <c r="L3" s="19">
        <f>SUM(S3:U3)</f>
        <v>0</v>
      </c>
      <c r="M3" s="19">
        <f>SUM(H3,I9,H14)</f>
        <v>0</v>
      </c>
      <c r="N3" s="15">
        <f>SUM(E3,G9,E14)</f>
        <v>0</v>
      </c>
      <c r="O3" s="15" t="s">
        <v>12</v>
      </c>
      <c r="P3" s="15">
        <f>SUM(G3,E9,G14)</f>
        <v>0</v>
      </c>
      <c r="Q3" s="15">
        <f>N3-P3</f>
        <v>0</v>
      </c>
      <c r="R3" s="21"/>
      <c r="S3" s="11">
        <f>IF(OR(E3="",G3=""),0,1)</f>
        <v>0</v>
      </c>
      <c r="T3" s="11">
        <f>IF(OR(E9="",G9=""),0,1)</f>
        <v>0</v>
      </c>
      <c r="U3" s="11">
        <f>IF(OR(E14="",G14=""),0,1)</f>
        <v>0</v>
      </c>
      <c r="W3" s="11">
        <f>SUM(L3:L6)/2</f>
        <v>0</v>
      </c>
      <c r="X3" s="11">
        <f>SUM(L10:L13)/2</f>
        <v>0</v>
      </c>
      <c r="Y3" s="11">
        <f>SUM(L17:L19)/2</f>
        <v>0</v>
      </c>
    </row>
    <row r="4" spans="1:21" ht="12.75">
      <c r="A4" s="18">
        <f>Spielplan!$B17</f>
        <v>2</v>
      </c>
      <c r="B4" s="18" t="str">
        <f>Spielplan!$E17</f>
        <v>M03</v>
      </c>
      <c r="C4" s="19" t="s">
        <v>11</v>
      </c>
      <c r="D4" s="20" t="str">
        <f>Spielplan!$G17</f>
        <v>M04</v>
      </c>
      <c r="E4" s="15">
        <f>IF(Spielplan!$H17="","",Spielplan!$H17)</f>
      </c>
      <c r="F4" s="15" t="s">
        <v>12</v>
      </c>
      <c r="G4" s="15">
        <f>IF(Spielplan!$J17="","",Spielplan!$J17)</f>
      </c>
      <c r="H4" s="56">
        <f t="shared" si="0"/>
      </c>
      <c r="I4" s="56">
        <f t="shared" si="1"/>
      </c>
      <c r="K4" s="54" t="str">
        <f>Vorgaben!A3</f>
        <v>M02</v>
      </c>
      <c r="L4" s="19">
        <f>SUM(S4:U4)</f>
        <v>0</v>
      </c>
      <c r="M4" s="19">
        <f>SUM(I3,H10,H15)</f>
        <v>0</v>
      </c>
      <c r="N4" s="15">
        <f>SUM(G3,E10,E15)</f>
        <v>0</v>
      </c>
      <c r="O4" s="15" t="s">
        <v>12</v>
      </c>
      <c r="P4" s="15">
        <f>SUM(E3,G10,G15)</f>
        <v>0</v>
      </c>
      <c r="Q4" s="15">
        <f>N4-P4</f>
        <v>0</v>
      </c>
      <c r="R4" s="21"/>
      <c r="S4" s="11">
        <f>IF(OR(E3="",G3=""),0,1)</f>
        <v>0</v>
      </c>
      <c r="T4" s="11">
        <f>IF(OR(E10="",G10=""),0,1)</f>
        <v>0</v>
      </c>
      <c r="U4" s="11">
        <f>IF(OR(E15="",G15=""),0,1)</f>
        <v>0</v>
      </c>
    </row>
    <row r="5" spans="1:21" ht="12.75">
      <c r="A5" s="18">
        <f>Spielplan!$B20</f>
        <v>1</v>
      </c>
      <c r="B5" s="18" t="str">
        <f>Spielplan!$E20</f>
        <v>M09</v>
      </c>
      <c r="C5" s="19" t="s">
        <v>11</v>
      </c>
      <c r="D5" s="20" t="str">
        <f>Spielplan!$G20</f>
        <v>M10</v>
      </c>
      <c r="E5" s="15">
        <f>IF(Spielplan!$H20="","",Spielplan!$H20)</f>
      </c>
      <c r="F5" s="15" t="s">
        <v>12</v>
      </c>
      <c r="G5" s="15">
        <f>IF(Spielplan!$J20="","",Spielplan!$J20)</f>
      </c>
      <c r="H5" s="56">
        <f t="shared" si="0"/>
      </c>
      <c r="I5" s="56">
        <f t="shared" si="1"/>
      </c>
      <c r="K5" s="54" t="str">
        <f>Vorgaben!A4</f>
        <v>M03</v>
      </c>
      <c r="L5" s="19">
        <f>SUM(S5:U5)</f>
        <v>0</v>
      </c>
      <c r="M5" s="19">
        <f>SUM(H4,I10,I14)</f>
        <v>0</v>
      </c>
      <c r="N5" s="15">
        <f>SUM(E4,G10,G14)</f>
        <v>0</v>
      </c>
      <c r="O5" s="15" t="s">
        <v>12</v>
      </c>
      <c r="P5" s="15">
        <f>SUM(G4,E10,E14)</f>
        <v>0</v>
      </c>
      <c r="Q5" s="15">
        <f>N5-P5</f>
        <v>0</v>
      </c>
      <c r="R5" s="21"/>
      <c r="S5" s="11">
        <f>IF(OR(E4="",G4=""),0,1)</f>
        <v>0</v>
      </c>
      <c r="T5" s="11">
        <f>IF(OR(E10="",G10=""),0,1)</f>
        <v>0</v>
      </c>
      <c r="U5" s="11">
        <f>IF(OR(E14="",G14=""),0,1)</f>
        <v>0</v>
      </c>
    </row>
    <row r="6" spans="1:21" ht="12.75">
      <c r="A6" s="18">
        <f>Spielplan!$B18</f>
        <v>3</v>
      </c>
      <c r="B6" s="18" t="str">
        <f>Spielplan!$E18</f>
        <v>M05</v>
      </c>
      <c r="C6" s="19" t="s">
        <v>11</v>
      </c>
      <c r="D6" s="20" t="str">
        <f>Spielplan!$G18</f>
        <v>M06</v>
      </c>
      <c r="E6" s="15">
        <f>IF(Spielplan!$H18="","",Spielplan!$H18)</f>
      </c>
      <c r="F6" s="15" t="s">
        <v>12</v>
      </c>
      <c r="G6" s="15">
        <f>IF(Spielplan!$J18="","",Spielplan!$J18)</f>
      </c>
      <c r="H6" s="56">
        <f t="shared" si="0"/>
      </c>
      <c r="I6" s="56">
        <f t="shared" si="1"/>
      </c>
      <c r="K6" s="54" t="str">
        <f>Vorgaben!A5</f>
        <v>M04</v>
      </c>
      <c r="L6" s="19">
        <f>SUM(S6:U6)</f>
        <v>0</v>
      </c>
      <c r="M6" s="19">
        <f>SUM(I4,H9,I15)</f>
        <v>0</v>
      </c>
      <c r="N6" s="15">
        <f>SUM(G4,E9,G15)</f>
        <v>0</v>
      </c>
      <c r="O6" s="15" t="s">
        <v>12</v>
      </c>
      <c r="P6" s="15">
        <f>SUM(E4,G9,E15)</f>
        <v>0</v>
      </c>
      <c r="Q6" s="15">
        <f>N6-P6</f>
        <v>0</v>
      </c>
      <c r="R6" s="21"/>
      <c r="S6" s="11">
        <f>IF(OR(E4="",G4=""),0,1)</f>
        <v>0</v>
      </c>
      <c r="T6" s="11">
        <f>IF(OR(E9="",G9=""),0,1)</f>
        <v>0</v>
      </c>
      <c r="U6" s="11">
        <f>IF(OR(E15="",G15=""),0,1)</f>
        <v>0</v>
      </c>
    </row>
    <row r="7" spans="1:18" ht="12.75">
      <c r="A7" s="18">
        <f>Spielplan!$B19</f>
        <v>4</v>
      </c>
      <c r="B7" s="18" t="str">
        <f>Spielplan!$E19</f>
        <v>M07</v>
      </c>
      <c r="C7" s="19" t="s">
        <v>11</v>
      </c>
      <c r="D7" s="20" t="str">
        <f>Spielplan!$G19</f>
        <v>M08</v>
      </c>
      <c r="E7" s="15">
        <f>IF(Spielplan!$H19="","",Spielplan!$H19)</f>
      </c>
      <c r="F7" s="15" t="s">
        <v>12</v>
      </c>
      <c r="G7" s="15">
        <f>IF(Spielplan!$J19="","",Spielplan!$J19)</f>
      </c>
      <c r="H7" s="56">
        <f t="shared" si="0"/>
      </c>
      <c r="I7" s="56">
        <f t="shared" si="1"/>
      </c>
      <c r="K7" s="54"/>
      <c r="L7" s="19"/>
      <c r="M7" s="19"/>
      <c r="N7" s="15"/>
      <c r="O7" s="15"/>
      <c r="P7" s="15"/>
      <c r="Q7" s="15"/>
      <c r="R7" s="21"/>
    </row>
    <row r="8" spans="1:24" ht="12.75">
      <c r="A8" s="18">
        <f>Spielplan!$B25</f>
        <v>1</v>
      </c>
      <c r="B8" s="18" t="str">
        <f>Spielplan!$E25</f>
        <v>M10</v>
      </c>
      <c r="C8" s="19" t="s">
        <v>11</v>
      </c>
      <c r="D8" s="20" t="str">
        <f>Spielplan!$G25</f>
        <v>M11</v>
      </c>
      <c r="E8" s="15">
        <f>IF(Spielplan!$H25="","",Spielplan!$H25)</f>
      </c>
      <c r="F8" s="15" t="s">
        <v>12</v>
      </c>
      <c r="G8" s="15">
        <f>IF(Spielplan!$J25="","",Spielplan!$J25)</f>
      </c>
      <c r="H8" s="56">
        <f t="shared" si="0"/>
      </c>
      <c r="I8" s="56">
        <f t="shared" si="1"/>
      </c>
      <c r="K8" s="161" t="s">
        <v>5</v>
      </c>
      <c r="L8" s="161" t="s">
        <v>32</v>
      </c>
      <c r="M8" s="161" t="s">
        <v>1</v>
      </c>
      <c r="N8" s="161" t="s">
        <v>2</v>
      </c>
      <c r="O8" s="161"/>
      <c r="P8" s="161"/>
      <c r="Q8" s="161" t="s">
        <v>33</v>
      </c>
      <c r="W8" s="22"/>
      <c r="X8" s="22"/>
    </row>
    <row r="9" spans="1:24" ht="12.75">
      <c r="A9" s="18">
        <f>Spielplan!$B21</f>
        <v>2</v>
      </c>
      <c r="B9" s="18" t="str">
        <f>Spielplan!$E21</f>
        <v>M04</v>
      </c>
      <c r="C9" s="19" t="s">
        <v>11</v>
      </c>
      <c r="D9" s="20" t="str">
        <f>Spielplan!$G21</f>
        <v>M01</v>
      </c>
      <c r="E9" s="15">
        <f>IF(Spielplan!$H21="","",Spielplan!$H21)</f>
      </c>
      <c r="F9" s="15" t="s">
        <v>12</v>
      </c>
      <c r="G9" s="15">
        <f>IF(Spielplan!$J21="","",Spielplan!$J21)</f>
      </c>
      <c r="H9" s="56">
        <f t="shared" si="0"/>
      </c>
      <c r="I9" s="56">
        <f t="shared" si="1"/>
      </c>
      <c r="K9" s="161"/>
      <c r="L9" s="161"/>
      <c r="M9" s="161"/>
      <c r="N9" s="161"/>
      <c r="O9" s="161"/>
      <c r="P9" s="161"/>
      <c r="Q9" s="161"/>
      <c r="W9" s="22"/>
      <c r="X9" s="22"/>
    </row>
    <row r="10" spans="1:24" ht="12.75">
      <c r="A10" s="18">
        <f>Spielplan!$B22</f>
        <v>3</v>
      </c>
      <c r="B10" s="18" t="str">
        <f>Spielplan!$E22</f>
        <v>M02</v>
      </c>
      <c r="C10" s="19" t="s">
        <v>11</v>
      </c>
      <c r="D10" s="20" t="str">
        <f>Spielplan!$G22</f>
        <v>M03</v>
      </c>
      <c r="E10" s="15">
        <f>IF(Spielplan!$H22="","",Spielplan!$H22)</f>
      </c>
      <c r="F10" s="15" t="s">
        <v>12</v>
      </c>
      <c r="G10" s="15">
        <f>IF(Spielplan!$J22="","",Spielplan!$J22)</f>
      </c>
      <c r="H10" s="56">
        <f t="shared" si="0"/>
      </c>
      <c r="I10" s="56">
        <f t="shared" si="1"/>
      </c>
      <c r="K10" s="54" t="str">
        <f>Vorgaben!A9</f>
        <v>M05</v>
      </c>
      <c r="L10" s="19">
        <f>SUM(S10:U10)</f>
        <v>0</v>
      </c>
      <c r="M10" s="19">
        <f>SUM(H6,I12,H16)</f>
        <v>0</v>
      </c>
      <c r="N10" s="15">
        <f>SUM(E6,G12,E16)</f>
        <v>0</v>
      </c>
      <c r="O10" s="15" t="s">
        <v>12</v>
      </c>
      <c r="P10" s="15">
        <f>SUM(E12,G16,G6)</f>
        <v>0</v>
      </c>
      <c r="Q10" s="15">
        <f>N10-P10</f>
        <v>0</v>
      </c>
      <c r="R10" s="23"/>
      <c r="S10" s="11">
        <f>IF(OR(E6="",G6=""),0,1)</f>
        <v>0</v>
      </c>
      <c r="T10" s="11">
        <f>IF(OR(E12="",G12=""),0,1)</f>
        <v>0</v>
      </c>
      <c r="U10" s="11">
        <f>IF(OR(E16="",G16=""),0,1)</f>
        <v>0</v>
      </c>
      <c r="W10" s="24"/>
      <c r="X10" s="24"/>
    </row>
    <row r="11" spans="1:24" ht="12.75">
      <c r="A11" s="18">
        <f>Spielplan!$B28</f>
        <v>2</v>
      </c>
      <c r="B11" s="18" t="str">
        <f>Spielplan!$E28</f>
        <v>M11</v>
      </c>
      <c r="C11" s="19" t="s">
        <v>11</v>
      </c>
      <c r="D11" s="20" t="str">
        <f>Spielplan!$G28</f>
        <v>M09</v>
      </c>
      <c r="E11" s="15">
        <f>IF(Spielplan!$H28="","",Spielplan!$H28)</f>
      </c>
      <c r="F11" s="15" t="s">
        <v>12</v>
      </c>
      <c r="G11" s="15">
        <f>IF(Spielplan!$J28="","",Spielplan!$J28)</f>
      </c>
      <c r="H11" s="56">
        <f t="shared" si="0"/>
      </c>
      <c r="I11" s="56">
        <f t="shared" si="1"/>
      </c>
      <c r="J11" s="25"/>
      <c r="K11" s="54" t="str">
        <f>Vorgaben!A10</f>
        <v>M06</v>
      </c>
      <c r="L11" s="19">
        <f>SUM(S11:U11)</f>
        <v>0</v>
      </c>
      <c r="M11" s="19">
        <f>SUM(I6,H13,H17)</f>
        <v>0</v>
      </c>
      <c r="N11" s="15">
        <f>SUM(G6,E13,E17)</f>
        <v>0</v>
      </c>
      <c r="O11" s="15" t="s">
        <v>12</v>
      </c>
      <c r="P11" s="15">
        <f>SUM(E6,G13,G17)</f>
        <v>0</v>
      </c>
      <c r="Q11" s="15">
        <f>N11-P11</f>
        <v>0</v>
      </c>
      <c r="R11" s="25"/>
      <c r="S11" s="11">
        <f>IF(OR(E6="",G6=""),0,1)</f>
        <v>0</v>
      </c>
      <c r="T11" s="11">
        <f>IF(OR(E13="",G13=""),0,1)</f>
        <v>0</v>
      </c>
      <c r="U11" s="11">
        <f>IF(OR(E17="",G17=""),0,1)</f>
        <v>0</v>
      </c>
      <c r="W11" s="25"/>
      <c r="X11" s="25"/>
    </row>
    <row r="12" spans="1:21" ht="12.75">
      <c r="A12" s="18">
        <f>Spielplan!$B23</f>
        <v>4</v>
      </c>
      <c r="B12" s="18" t="str">
        <f>Spielplan!$E23</f>
        <v>M08</v>
      </c>
      <c r="C12" s="19" t="s">
        <v>11</v>
      </c>
      <c r="D12" s="20" t="str">
        <f>Spielplan!$G23</f>
        <v>M05</v>
      </c>
      <c r="E12" s="15">
        <f>IF(Spielplan!$H23="","",Spielplan!$H23)</f>
      </c>
      <c r="F12" s="15" t="s">
        <v>12</v>
      </c>
      <c r="G12" s="15">
        <f>IF(Spielplan!$J23="","",Spielplan!$J23)</f>
      </c>
      <c r="H12" s="56">
        <f t="shared" si="0"/>
      </c>
      <c r="I12" s="56">
        <f t="shared" si="1"/>
      </c>
      <c r="K12" s="54" t="str">
        <f>Vorgaben!A11</f>
        <v>M07</v>
      </c>
      <c r="L12" s="19">
        <f>SUM(S12:U12)</f>
        <v>0</v>
      </c>
      <c r="M12" s="19">
        <f>SUM(H7,I13,I16)</f>
        <v>0</v>
      </c>
      <c r="N12" s="15">
        <f>SUM(E7,G13,G16)</f>
        <v>0</v>
      </c>
      <c r="O12" s="15" t="s">
        <v>12</v>
      </c>
      <c r="P12" s="15">
        <f>SUM(G7,E13,E16)</f>
        <v>0</v>
      </c>
      <c r="Q12" s="15">
        <f>N12-P12</f>
        <v>0</v>
      </c>
      <c r="S12" s="11">
        <f>IF(OR(E7="",G7=""),0,1)</f>
        <v>0</v>
      </c>
      <c r="T12" s="11">
        <f>IF(OR(E13="",G13=""),0,1)</f>
        <v>0</v>
      </c>
      <c r="U12" s="11">
        <f>IF(OR(E16="",G16=""),0,1)</f>
        <v>0</v>
      </c>
    </row>
    <row r="13" spans="1:21" ht="12.75">
      <c r="A13" s="18">
        <f>Spielplan!$B24</f>
        <v>5</v>
      </c>
      <c r="B13" s="18" t="str">
        <f>Spielplan!$E24</f>
        <v>M06</v>
      </c>
      <c r="C13" s="19" t="s">
        <v>11</v>
      </c>
      <c r="D13" s="20" t="str">
        <f>Spielplan!$G24</f>
        <v>M07</v>
      </c>
      <c r="E13" s="15">
        <f>IF(Spielplan!$H24="","",Spielplan!$H24)</f>
      </c>
      <c r="F13" s="15" t="s">
        <v>12</v>
      </c>
      <c r="G13" s="15">
        <f>IF(Spielplan!$J24="","",Spielplan!$J24)</f>
      </c>
      <c r="H13" s="56">
        <f t="shared" si="0"/>
      </c>
      <c r="I13" s="56">
        <f t="shared" si="1"/>
      </c>
      <c r="K13" s="54" t="str">
        <f>Vorgaben!A12</f>
        <v>M08</v>
      </c>
      <c r="L13" s="19">
        <f>SUM(S13:U13)</f>
        <v>0</v>
      </c>
      <c r="M13" s="19">
        <f>SUM(I7,H12,I17)</f>
        <v>0</v>
      </c>
      <c r="N13" s="15">
        <f>SUM(G7,E12,G17)</f>
        <v>0</v>
      </c>
      <c r="O13" s="15" t="s">
        <v>12</v>
      </c>
      <c r="P13" s="15">
        <f>SUM(E7,G12,E17)</f>
        <v>0</v>
      </c>
      <c r="Q13" s="15">
        <f>N13-P13</f>
        <v>0</v>
      </c>
      <c r="S13" s="11">
        <f>IF(OR(E7="",G7=""),0,1)</f>
        <v>0</v>
      </c>
      <c r="T13" s="11">
        <f>IF(OR(E12="",G12=""),0,1)</f>
        <v>0</v>
      </c>
      <c r="U13" s="11">
        <f>IF(OR(E17="",G17=""),0,1)</f>
        <v>0</v>
      </c>
    </row>
    <row r="14" spans="1:17" ht="12.75" customHeight="1">
      <c r="A14" s="18">
        <f>Spielplan!$B26</f>
        <v>2</v>
      </c>
      <c r="B14" s="18" t="str">
        <f>Spielplan!$E26</f>
        <v>M01</v>
      </c>
      <c r="C14" s="19" t="s">
        <v>11</v>
      </c>
      <c r="D14" s="20" t="str">
        <f>Spielplan!$G26</f>
        <v>M03</v>
      </c>
      <c r="E14" s="15">
        <f>IF(Spielplan!$H26="","",Spielplan!$H26)</f>
      </c>
      <c r="F14" s="15" t="s">
        <v>12</v>
      </c>
      <c r="G14" s="15">
        <f>IF(Spielplan!$J26="","",Spielplan!$J26)</f>
      </c>
      <c r="H14" s="56">
        <f t="shared" si="0"/>
      </c>
      <c r="I14" s="56">
        <f t="shared" si="1"/>
      </c>
      <c r="K14" s="54"/>
      <c r="L14" s="19"/>
      <c r="M14" s="19"/>
      <c r="N14" s="15"/>
      <c r="O14" s="15"/>
      <c r="P14" s="15"/>
      <c r="Q14" s="15"/>
    </row>
    <row r="15" spans="1:24" ht="12.75" customHeight="1">
      <c r="A15" s="18">
        <f>Spielplan!$B29</f>
        <v>1</v>
      </c>
      <c r="B15" s="18" t="str">
        <f>Spielplan!$E29</f>
        <v>M02</v>
      </c>
      <c r="C15" s="19" t="s">
        <v>11</v>
      </c>
      <c r="D15" s="20" t="str">
        <f>Spielplan!$G29</f>
        <v>M04</v>
      </c>
      <c r="E15" s="15">
        <f>IF(Spielplan!$H29="","",Spielplan!$H29)</f>
      </c>
      <c r="F15" s="15" t="s">
        <v>12</v>
      </c>
      <c r="G15" s="15">
        <f>IF(Spielplan!$J29="","",Spielplan!$J29)</f>
      </c>
      <c r="H15" s="56">
        <f t="shared" si="0"/>
      </c>
      <c r="I15" s="56">
        <f t="shared" si="1"/>
      </c>
      <c r="K15" s="161" t="s">
        <v>3</v>
      </c>
      <c r="L15" s="161" t="s">
        <v>32</v>
      </c>
      <c r="M15" s="161" t="s">
        <v>1</v>
      </c>
      <c r="N15" s="161" t="s">
        <v>2</v>
      </c>
      <c r="O15" s="161"/>
      <c r="P15" s="161"/>
      <c r="Q15" s="161" t="s">
        <v>33</v>
      </c>
      <c r="W15" s="22"/>
      <c r="X15" s="22"/>
    </row>
    <row r="16" spans="1:24" ht="12.75" customHeight="1">
      <c r="A16" s="18">
        <f>Spielplan!$B27</f>
        <v>1</v>
      </c>
      <c r="B16" s="18" t="str">
        <f>Spielplan!$E27</f>
        <v>M05</v>
      </c>
      <c r="C16" s="19" t="s">
        <v>11</v>
      </c>
      <c r="D16" s="20" t="str">
        <f>Spielplan!$G27</f>
        <v>M07</v>
      </c>
      <c r="E16" s="15">
        <f>IF(Spielplan!$H27="","",Spielplan!$H27)</f>
      </c>
      <c r="F16" s="15" t="s">
        <v>12</v>
      </c>
      <c r="G16" s="15">
        <f>IF(Spielplan!$J27="","",Spielplan!$J27)</f>
      </c>
      <c r="H16" s="56">
        <f t="shared" si="0"/>
      </c>
      <c r="I16" s="56">
        <f t="shared" si="1"/>
      </c>
      <c r="K16" s="161"/>
      <c r="L16" s="161"/>
      <c r="M16" s="161"/>
      <c r="N16" s="161"/>
      <c r="O16" s="161"/>
      <c r="P16" s="161"/>
      <c r="Q16" s="161"/>
      <c r="W16" s="22"/>
      <c r="X16" s="22"/>
    </row>
    <row r="17" spans="1:24" ht="12.75" customHeight="1">
      <c r="A17" s="18">
        <f>Spielplan!$B30</f>
        <v>2</v>
      </c>
      <c r="B17" s="18" t="str">
        <f>Spielplan!$E30</f>
        <v>M06</v>
      </c>
      <c r="C17" s="19" t="s">
        <v>11</v>
      </c>
      <c r="D17" s="20" t="str">
        <f>Spielplan!$G30</f>
        <v>M08</v>
      </c>
      <c r="E17" s="15">
        <f>IF(Spielplan!$H30="","",Spielplan!$H30)</f>
      </c>
      <c r="F17" s="15" t="s">
        <v>12</v>
      </c>
      <c r="G17" s="15">
        <f>IF(Spielplan!$J30="","",Spielplan!$J30)</f>
      </c>
      <c r="H17" s="56">
        <f t="shared" si="0"/>
      </c>
      <c r="I17" s="56">
        <f t="shared" si="1"/>
      </c>
      <c r="K17" s="3" t="str">
        <f>Vorgaben!B2</f>
        <v>M09</v>
      </c>
      <c r="L17" s="19">
        <f>SUM(S17:U17)</f>
        <v>0</v>
      </c>
      <c r="M17" s="19">
        <f>SUM(H5,I11)</f>
        <v>0</v>
      </c>
      <c r="N17" s="15">
        <f>SUM(E5,G11)</f>
        <v>0</v>
      </c>
      <c r="O17" s="15" t="s">
        <v>12</v>
      </c>
      <c r="P17" s="15">
        <f>SUM(G5,E11)</f>
        <v>0</v>
      </c>
      <c r="Q17" s="15">
        <f>N17-P17</f>
        <v>0</v>
      </c>
      <c r="R17" s="23"/>
      <c r="S17" s="11">
        <f>IF(OR(E5="",G5=""),0,1)</f>
        <v>0</v>
      </c>
      <c r="T17" s="11">
        <f>IF(OR(E11="",G11=""),0,1)</f>
        <v>0</v>
      </c>
      <c r="U17" s="11">
        <f>IF(OR(E24="",G24=""),0,1)</f>
        <v>0</v>
      </c>
      <c r="W17" s="24"/>
      <c r="X17" s="24"/>
    </row>
    <row r="18" spans="1:24" ht="12.75" customHeight="1">
      <c r="A18" s="18"/>
      <c r="B18" s="18"/>
      <c r="C18" s="19"/>
      <c r="D18" s="20"/>
      <c r="E18" s="15"/>
      <c r="F18" s="15"/>
      <c r="G18" s="15"/>
      <c r="H18" s="11"/>
      <c r="I18" s="11"/>
      <c r="K18" s="54" t="str">
        <f>Vorgaben!B3</f>
        <v>M10</v>
      </c>
      <c r="L18" s="19">
        <f>SUM(S18:U18)</f>
        <v>0</v>
      </c>
      <c r="M18" s="19">
        <f>SUM(I5,H8)</f>
        <v>0</v>
      </c>
      <c r="N18" s="15">
        <f>SUM(G5,E8)</f>
        <v>0</v>
      </c>
      <c r="O18" s="15" t="s">
        <v>12</v>
      </c>
      <c r="P18" s="15">
        <f>SUM(E5,G8)</f>
        <v>0</v>
      </c>
      <c r="Q18" s="15">
        <f>N18-P18</f>
        <v>0</v>
      </c>
      <c r="R18" s="25"/>
      <c r="S18" s="11">
        <f>IF(OR(E5="",G5=""),0,1)</f>
        <v>0</v>
      </c>
      <c r="T18" s="11">
        <f>IF(OR(E8="",G8=""),0,1)</f>
        <v>0</v>
      </c>
      <c r="U18" s="11">
        <f>IF(OR(E23="",G23=""),0,1)</f>
        <v>0</v>
      </c>
      <c r="W18" s="25"/>
      <c r="X18" s="25"/>
    </row>
    <row r="19" spans="1:21" ht="12.75" customHeight="1">
      <c r="A19" s="18"/>
      <c r="B19" s="18"/>
      <c r="C19" s="19"/>
      <c r="D19" s="20"/>
      <c r="E19" s="15"/>
      <c r="F19" s="15"/>
      <c r="G19" s="15"/>
      <c r="H19" s="11"/>
      <c r="I19" s="11"/>
      <c r="K19" s="54" t="str">
        <f>Vorgaben!B4</f>
        <v>M11</v>
      </c>
      <c r="L19" s="19">
        <f>SUM(S19:U19)</f>
        <v>0</v>
      </c>
      <c r="M19" s="19">
        <f>SUM(I8,H11)</f>
        <v>0</v>
      </c>
      <c r="N19" s="15">
        <f>SUM(G8,E11)</f>
        <v>0</v>
      </c>
      <c r="O19" s="15" t="s">
        <v>12</v>
      </c>
      <c r="P19" s="15">
        <f>SUM(E8,G11)</f>
        <v>0</v>
      </c>
      <c r="Q19" s="15">
        <f>N19-P19</f>
        <v>0</v>
      </c>
      <c r="S19" s="11">
        <f>IF(OR(E8="",G8=""),0,1)</f>
        <v>0</v>
      </c>
      <c r="T19" s="11">
        <f>IF(OR(E11="",G11=""),0,1)</f>
        <v>0</v>
      </c>
      <c r="U19" s="11">
        <f>IF(OR(E23="",G23=""),0,1)</f>
        <v>0</v>
      </c>
    </row>
    <row r="20" spans="1:17" ht="12.75" customHeight="1">
      <c r="A20" s="18"/>
      <c r="B20" s="18"/>
      <c r="C20" s="19"/>
      <c r="D20" s="20"/>
      <c r="E20" s="15"/>
      <c r="F20" s="15"/>
      <c r="G20" s="15"/>
      <c r="H20" s="11"/>
      <c r="I20" s="11"/>
      <c r="K20" s="103"/>
      <c r="L20" s="19"/>
      <c r="M20" s="19"/>
      <c r="N20" s="15"/>
      <c r="O20" s="15"/>
      <c r="P20" s="15"/>
      <c r="Q20" s="15"/>
    </row>
    <row r="21" spans="1:17" ht="12.75" customHeight="1">
      <c r="A21" s="18"/>
      <c r="B21" s="18"/>
      <c r="C21" s="19"/>
      <c r="D21" s="20"/>
      <c r="E21" s="15"/>
      <c r="F21" s="15"/>
      <c r="G21" s="15"/>
      <c r="H21" s="11"/>
      <c r="I21" s="11"/>
      <c r="K21" s="103"/>
      <c r="L21" s="19"/>
      <c r="M21" s="19"/>
      <c r="N21" s="15"/>
      <c r="O21" s="15"/>
      <c r="P21" s="15"/>
      <c r="Q21" s="15"/>
    </row>
    <row r="22" spans="1:24" ht="12.75" customHeight="1">
      <c r="A22" s="18"/>
      <c r="B22" s="18"/>
      <c r="C22" s="19"/>
      <c r="D22" s="20"/>
      <c r="E22" s="15"/>
      <c r="F22" s="15"/>
      <c r="G22" s="15"/>
      <c r="H22" s="11"/>
      <c r="I22" s="11"/>
      <c r="K22" s="161"/>
      <c r="L22" s="161"/>
      <c r="M22" s="161"/>
      <c r="N22" s="161"/>
      <c r="O22" s="161"/>
      <c r="P22" s="161"/>
      <c r="Q22" s="161"/>
      <c r="W22" s="22"/>
      <c r="X22" s="22"/>
    </row>
    <row r="23" spans="1:24" ht="12.75" customHeight="1">
      <c r="A23" s="18"/>
      <c r="B23" s="18"/>
      <c r="C23" s="19"/>
      <c r="D23" s="20"/>
      <c r="E23" s="15"/>
      <c r="F23" s="15"/>
      <c r="G23" s="15"/>
      <c r="H23" s="11"/>
      <c r="I23" s="11"/>
      <c r="K23" s="161"/>
      <c r="L23" s="161"/>
      <c r="M23" s="161"/>
      <c r="N23" s="161"/>
      <c r="O23" s="161"/>
      <c r="P23" s="161"/>
      <c r="Q23" s="161"/>
      <c r="W23" s="22"/>
      <c r="X23" s="22"/>
    </row>
    <row r="24" spans="1:24" ht="12.75" customHeight="1">
      <c r="A24" s="18"/>
      <c r="B24" s="18"/>
      <c r="C24" s="19"/>
      <c r="D24" s="20"/>
      <c r="E24" s="15"/>
      <c r="F24" s="15"/>
      <c r="G24" s="15"/>
      <c r="H24" s="11"/>
      <c r="I24" s="11"/>
      <c r="K24" s="103"/>
      <c r="L24" s="19"/>
      <c r="M24" s="19"/>
      <c r="N24" s="15"/>
      <c r="O24" s="15"/>
      <c r="P24" s="15"/>
      <c r="Q24" s="15"/>
      <c r="R24" s="23"/>
      <c r="W24" s="24"/>
      <c r="X24" s="24"/>
    </row>
    <row r="25" spans="1:24" ht="12.75" customHeight="1">
      <c r="A25" s="18"/>
      <c r="B25" s="18"/>
      <c r="C25" s="19"/>
      <c r="D25" s="20"/>
      <c r="E25" s="15"/>
      <c r="F25" s="15"/>
      <c r="G25" s="15"/>
      <c r="H25" s="11"/>
      <c r="I25" s="11"/>
      <c r="K25" s="103"/>
      <c r="L25" s="19"/>
      <c r="M25" s="19"/>
      <c r="N25" s="15"/>
      <c r="O25" s="15"/>
      <c r="P25" s="15"/>
      <c r="Q25" s="15"/>
      <c r="R25" s="25"/>
      <c r="W25" s="25"/>
      <c r="X25" s="25"/>
    </row>
    <row r="26" spans="1:17" ht="12.75" customHeight="1">
      <c r="A26" s="18"/>
      <c r="B26" s="18"/>
      <c r="C26" s="19"/>
      <c r="D26" s="20"/>
      <c r="E26" s="15"/>
      <c r="F26" s="15"/>
      <c r="G26" s="15"/>
      <c r="H26" s="11"/>
      <c r="I26" s="11"/>
      <c r="J26" s="26"/>
      <c r="K26" s="103"/>
      <c r="L26" s="19"/>
      <c r="M26" s="19"/>
      <c r="N26" s="15"/>
      <c r="O26" s="15"/>
      <c r="P26" s="15"/>
      <c r="Q26" s="15"/>
    </row>
    <row r="27" spans="1:17" ht="12.75" customHeight="1">
      <c r="A27" s="18"/>
      <c r="B27" s="18"/>
      <c r="C27" s="19"/>
      <c r="D27" s="20"/>
      <c r="E27" s="15"/>
      <c r="F27" s="15"/>
      <c r="G27" s="15"/>
      <c r="H27" s="11"/>
      <c r="I27" s="11"/>
      <c r="K27" s="161"/>
      <c r="L27" s="161"/>
      <c r="M27" s="161"/>
      <c r="N27" s="161"/>
      <c r="O27" s="161"/>
      <c r="P27" s="161"/>
      <c r="Q27" s="161"/>
    </row>
    <row r="28" spans="1:17" ht="12.75" customHeight="1">
      <c r="A28" s="18"/>
      <c r="B28" s="18"/>
      <c r="C28" s="19"/>
      <c r="D28" s="20"/>
      <c r="E28" s="15"/>
      <c r="F28" s="15"/>
      <c r="G28" s="15"/>
      <c r="H28" s="11"/>
      <c r="I28" s="11"/>
      <c r="K28" s="161"/>
      <c r="L28" s="161"/>
      <c r="M28" s="161"/>
      <c r="N28" s="161"/>
      <c r="O28" s="161"/>
      <c r="P28" s="161"/>
      <c r="Q28" s="161"/>
    </row>
    <row r="29" spans="1:18" ht="12.75" customHeight="1">
      <c r="A29" s="18"/>
      <c r="B29" s="18"/>
      <c r="C29" s="19"/>
      <c r="D29" s="20"/>
      <c r="E29" s="15"/>
      <c r="F29" s="15"/>
      <c r="G29" s="15"/>
      <c r="H29" s="11"/>
      <c r="I29" s="11"/>
      <c r="J29" s="26"/>
      <c r="K29" s="103"/>
      <c r="L29" s="19"/>
      <c r="M29" s="19"/>
      <c r="N29" s="15"/>
      <c r="O29" s="15"/>
      <c r="P29" s="15"/>
      <c r="Q29" s="15"/>
      <c r="R29" s="23"/>
    </row>
    <row r="30" spans="1:18" ht="12.75" customHeight="1">
      <c r="A30" s="18"/>
      <c r="B30" s="18"/>
      <c r="C30" s="19"/>
      <c r="D30" s="20"/>
      <c r="E30" s="15"/>
      <c r="F30" s="15"/>
      <c r="G30" s="15"/>
      <c r="H30" s="11"/>
      <c r="I30" s="11"/>
      <c r="K30" s="103"/>
      <c r="L30" s="19"/>
      <c r="M30" s="19"/>
      <c r="N30" s="15"/>
      <c r="O30" s="15"/>
      <c r="P30" s="15"/>
      <c r="Q30" s="15"/>
      <c r="R30" s="25"/>
    </row>
    <row r="31" spans="1:17" ht="12.75" customHeight="1">
      <c r="A31" s="18"/>
      <c r="B31" s="18"/>
      <c r="C31" s="19"/>
      <c r="D31" s="20"/>
      <c r="E31" s="15"/>
      <c r="F31" s="15"/>
      <c r="G31" s="15"/>
      <c r="H31" s="11"/>
      <c r="I31" s="11"/>
      <c r="K31" s="103"/>
      <c r="L31" s="19"/>
      <c r="M31" s="19"/>
      <c r="N31" s="15"/>
      <c r="O31" s="15"/>
      <c r="P31" s="15"/>
      <c r="Q31" s="15"/>
    </row>
    <row r="32" spans="1:9" ht="12.75" customHeight="1">
      <c r="A32" s="18"/>
      <c r="B32" s="18"/>
      <c r="C32" s="19"/>
      <c r="D32" s="20"/>
      <c r="E32" s="15"/>
      <c r="F32" s="15"/>
      <c r="G32" s="15"/>
      <c r="H32" s="11"/>
      <c r="I32" s="11"/>
    </row>
    <row r="33" spans="1:9" ht="12.75">
      <c r="A33" s="18"/>
      <c r="B33" s="18"/>
      <c r="C33" s="19"/>
      <c r="D33" s="20"/>
      <c r="E33" s="15"/>
      <c r="F33" s="15"/>
      <c r="G33" s="15"/>
      <c r="H33" s="11"/>
      <c r="I33" s="11"/>
    </row>
    <row r="34" spans="1:9" ht="12.75">
      <c r="A34" s="18"/>
      <c r="B34" s="18"/>
      <c r="C34" s="19"/>
      <c r="D34" s="20"/>
      <c r="E34" s="15"/>
      <c r="F34" s="15"/>
      <c r="G34" s="15"/>
      <c r="H34" s="11"/>
      <c r="I34" s="11"/>
    </row>
    <row r="35" spans="1:9" ht="12.75">
      <c r="A35" s="18"/>
      <c r="B35" s="18"/>
      <c r="C35" s="19"/>
      <c r="D35" s="20"/>
      <c r="E35" s="15"/>
      <c r="F35" s="15"/>
      <c r="G35" s="15"/>
      <c r="H35" s="11"/>
      <c r="I35" s="11"/>
    </row>
    <row r="36" spans="1:9" ht="12.75">
      <c r="A36" s="18"/>
      <c r="B36" s="18"/>
      <c r="C36" s="19"/>
      <c r="D36" s="20"/>
      <c r="E36" s="15"/>
      <c r="F36" s="15"/>
      <c r="G36" s="15"/>
      <c r="H36" s="11"/>
      <c r="I36" s="11"/>
    </row>
    <row r="37" spans="1:9" ht="12.75">
      <c r="A37" s="18"/>
      <c r="B37" s="18"/>
      <c r="C37" s="19"/>
      <c r="D37" s="20"/>
      <c r="E37" s="15"/>
      <c r="F37" s="15"/>
      <c r="G37" s="15"/>
      <c r="H37" s="11"/>
      <c r="I37" s="11"/>
    </row>
  </sheetData>
  <sheetProtection password="E760" sheet="1" objects="1" scenarios="1"/>
  <mergeCells count="22">
    <mergeCell ref="Q22:Q23"/>
    <mergeCell ref="K27:K28"/>
    <mergeCell ref="L27:L28"/>
    <mergeCell ref="M27:M28"/>
    <mergeCell ref="N27:P28"/>
    <mergeCell ref="Q15:Q16"/>
    <mergeCell ref="K15:K16"/>
    <mergeCell ref="L15:L16"/>
    <mergeCell ref="M15:M16"/>
    <mergeCell ref="N15:P16"/>
    <mergeCell ref="Q27:Q28"/>
    <mergeCell ref="K22:K23"/>
    <mergeCell ref="L22:L23"/>
    <mergeCell ref="M22:M23"/>
    <mergeCell ref="N22:P23"/>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Wickie prv</cp:lastModifiedBy>
  <cp:lastPrinted>2010-11-03T10:03:42Z</cp:lastPrinted>
  <dcterms:created xsi:type="dcterms:W3CDTF">1999-01-27T19:57:19Z</dcterms:created>
  <dcterms:modified xsi:type="dcterms:W3CDTF">2014-11-25T15:34:43Z</dcterms:modified>
  <cp:category/>
  <cp:version/>
  <cp:contentType/>
  <cp:contentStatus/>
</cp:coreProperties>
</file>