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4648" yWindow="65428" windowWidth="19176" windowHeight="6156" activeTab="1"/>
  </bookViews>
  <sheets>
    <sheet name="Info" sheetId="1" r:id="rId1"/>
    <sheet name="Hauptmenue" sheetId="2" r:id="rId2"/>
    <sheet name="Gruppen-Tabellen" sheetId="3" r:id="rId3"/>
    <sheet name="Spielplan" sheetId="4" r:id="rId4"/>
    <sheet name="Vorgaben" sheetId="5" r:id="rId5"/>
    <sheet name="Rechnen" sheetId="6" state="hidden" r:id="rId6"/>
  </sheets>
  <definedNames>
    <definedName name="_xlnm.Print_Area" localSheetId="2">'Gruppen-Tabellen'!$A$1:$I$29</definedName>
    <definedName name="_xlnm.Print_Area" localSheetId="3">'Spielplan'!$A$1:$K$133</definedName>
    <definedName name="_xlnm.Print_Area" localSheetId="4">'Vorgaben'!$A$1:$B$14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4.xml><?xml version="1.0" encoding="utf-8"?>
<comments xmlns="http://schemas.openxmlformats.org/spreadsheetml/2006/main">
  <authors>
    <author>wickenh1</author>
  </authors>
  <commentList>
    <comment ref="K49" authorId="0">
      <text>
        <r>
          <rPr>
            <b/>
            <sz val="8"/>
            <rFont val="Tahoma"/>
            <family val="0"/>
          </rPr>
          <t>Wickie:</t>
        </r>
        <r>
          <rPr>
            <sz val="8"/>
            <rFont val="Tahoma"/>
            <family val="0"/>
          </rPr>
          <t xml:space="preserve">
Dies ist das letzte Gruppenspiel </t>
        </r>
        <r>
          <rPr>
            <b/>
            <sz val="8"/>
            <rFont val="Tahoma"/>
            <family val="2"/>
          </rPr>
          <t>Gr. A</t>
        </r>
        <r>
          <rPr>
            <sz val="8"/>
            <rFont val="Tahoma"/>
            <family val="0"/>
          </rPr>
          <t xml:space="preserve"> 
Bitte Gruppentabelle aktuallisieren, um die korrekte Mannschaft in das Viertelfinale einzutragen.</t>
        </r>
      </text>
    </comment>
    <comment ref="K51" authorId="0">
      <text>
        <r>
          <rPr>
            <b/>
            <sz val="8"/>
            <rFont val="Tahoma"/>
            <family val="0"/>
          </rPr>
          <t>Wickie:</t>
        </r>
        <r>
          <rPr>
            <sz val="8"/>
            <rFont val="Tahoma"/>
            <family val="0"/>
          </rPr>
          <t xml:space="preserve">
Dies ist das letzte Gruppenspiel </t>
        </r>
        <r>
          <rPr>
            <b/>
            <sz val="8"/>
            <rFont val="Tahoma"/>
            <family val="2"/>
          </rPr>
          <t>Gr. B</t>
        </r>
        <r>
          <rPr>
            <sz val="8"/>
            <rFont val="Tahoma"/>
            <family val="0"/>
          </rPr>
          <t xml:space="preserve"> 
Bitte Gruppentabelle aktuallisieren, um die korrekte Mannschaft in das Viertelfinale einzutragen.</t>
        </r>
      </text>
    </comment>
    <comment ref="K53" authorId="0">
      <text>
        <r>
          <rPr>
            <b/>
            <sz val="8"/>
            <rFont val="Tahoma"/>
            <family val="0"/>
          </rPr>
          <t>Wickie:</t>
        </r>
        <r>
          <rPr>
            <sz val="8"/>
            <rFont val="Tahoma"/>
            <family val="0"/>
          </rPr>
          <t xml:space="preserve">
Dies ist das letzte Gruppenspiel </t>
        </r>
        <r>
          <rPr>
            <b/>
            <sz val="8"/>
            <rFont val="Tahoma"/>
            <family val="2"/>
          </rPr>
          <t>Gr. C</t>
        </r>
        <r>
          <rPr>
            <sz val="8"/>
            <rFont val="Tahoma"/>
            <family val="0"/>
          </rPr>
          <t xml:space="preserve"> 
Bitte Gruppentabelle aktuallisieren, um die korrekte Mannschaft in das Viertelfinale einzutragen.</t>
        </r>
      </text>
    </comment>
    <comment ref="K55" authorId="0">
      <text>
        <r>
          <rPr>
            <b/>
            <sz val="8"/>
            <rFont val="Tahoma"/>
            <family val="0"/>
          </rPr>
          <t>Wickie:</t>
        </r>
        <r>
          <rPr>
            <sz val="8"/>
            <rFont val="Tahoma"/>
            <family val="0"/>
          </rPr>
          <t xml:space="preserve">
Dies ist das letzte Gruppenspiel </t>
        </r>
        <r>
          <rPr>
            <b/>
            <sz val="8"/>
            <rFont val="Tahoma"/>
            <family val="2"/>
          </rPr>
          <t>Gr. D</t>
        </r>
        <r>
          <rPr>
            <sz val="8"/>
            <rFont val="Tahoma"/>
            <family val="0"/>
          </rPr>
          <t xml:space="preserve"> 
Bitte Gruppentabelle aktuallisieren, um die korrekte Mannschaft in das Viertelfinale einzutragen.</t>
        </r>
      </text>
    </comment>
  </commentList>
</comments>
</file>

<file path=xl/comments5.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i.d.R. sollten -5 Minuten reichen-</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nach dem letzten Gruppenspiel,
nach dem  Viertelfinale
und nach dem Halbfinale 
eintragen Format hh:mm 
i.d.R. sollten -5 Minuten reichen-</t>
        </r>
      </text>
    </comment>
    <comment ref="E15" authorId="0">
      <text>
        <r>
          <rPr>
            <b/>
            <sz val="8"/>
            <rFont val="Tahoma"/>
            <family val="0"/>
          </rPr>
          <t>Wickie:</t>
        </r>
        <r>
          <rPr>
            <sz val="8"/>
            <rFont val="Tahoma"/>
            <family val="0"/>
          </rPr>
          <t xml:space="preserve">
hier Uhrzeit Beginn des 1. Vertelfinalspiel
MANUELL eintragen im Format hh:mm
KEIN Eintrag leer = Zeitvorgabe System</t>
        </r>
      </text>
    </comment>
    <comment ref="E17" authorId="0">
      <text>
        <r>
          <rPr>
            <b/>
            <sz val="8"/>
            <rFont val="Tahoma"/>
            <family val="0"/>
          </rPr>
          <t>Wickie:</t>
        </r>
        <r>
          <rPr>
            <sz val="8"/>
            <rFont val="Tahoma"/>
            <family val="0"/>
          </rPr>
          <t xml:space="preserve">
hier Uhrzeit Beginn des 1. Halbfinalspiel
MANUELL eintragen im Format hh:mm
KEIN Eintrag leer = Zeitvorgabe System</t>
        </r>
      </text>
    </comment>
    <comment ref="E19" authorId="0">
      <text>
        <r>
          <rPr>
            <b/>
            <sz val="8"/>
            <rFont val="Tahoma"/>
            <family val="0"/>
          </rPr>
          <t>Wickie:</t>
        </r>
        <r>
          <rPr>
            <sz val="8"/>
            <rFont val="Tahoma"/>
            <family val="0"/>
          </rPr>
          <t xml:space="preserve">
hier Uhrzeit Beginn des 1. Halbfinalspiel
MANUELL eintragen im Format hh:mm
KEIN Eintrag leer = Zeitvorgabe System</t>
        </r>
      </text>
    </comment>
    <comment ref="E21" authorId="0">
      <text>
        <r>
          <rPr>
            <b/>
            <sz val="8"/>
            <rFont val="Tahoma"/>
            <family val="0"/>
          </rPr>
          <t>Wickie:</t>
        </r>
        <r>
          <rPr>
            <sz val="8"/>
            <rFont val="Tahoma"/>
            <family val="0"/>
          </rPr>
          <t xml:space="preserve">
hier Uhrzeit Beginn des Finale /Spiel Platz 3/4
MANUELL eintragen im Format hh:mm
KEIN Eintrag leer = Zeitvorgabe System</t>
        </r>
      </text>
    </comment>
  </commentList>
</comments>
</file>

<file path=xl/sharedStrings.xml><?xml version="1.0" encoding="utf-8"?>
<sst xmlns="http://schemas.openxmlformats.org/spreadsheetml/2006/main" count="520" uniqueCount="143">
  <si>
    <t>Gruppe A</t>
  </si>
  <si>
    <t>Pkte</t>
  </si>
  <si>
    <t>Tore</t>
  </si>
  <si>
    <t>Gruppe C</t>
  </si>
  <si>
    <t>Dauer:</t>
  </si>
  <si>
    <t>Pause:</t>
  </si>
  <si>
    <t>Gruppe B</t>
  </si>
  <si>
    <t>Gruppe D</t>
  </si>
  <si>
    <t>Zeit</t>
  </si>
  <si>
    <t>Spiel Nr.</t>
  </si>
  <si>
    <t>Ort</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</si>
  <si>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</si>
  <si>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</si>
  <si>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</si>
  <si>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</si>
  <si>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</si>
  <si>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</si>
  <si>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</si>
  <si>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</si>
  <si>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</si>
  <si>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</si>
  <si>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</si>
  <si>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</si>
  <si>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</si>
  <si>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</si>
  <si>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</si>
  <si>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</si>
  <si>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</si>
  <si>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</si>
  <si>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</si>
  <si>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</si>
  <si>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</si>
  <si>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</si>
  <si>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</si>
  <si>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</si>
  <si>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</si>
  <si>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</si>
  <si>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</si>
  <si>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</si>
  <si>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</si>
  <si>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</si>
  <si>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</si>
  <si>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</si>
  <si>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</si>
  <si>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</si>
  <si>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</si>
  <si>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</si>
  <si>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</si>
  <si>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</si>
  <si>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</si>
  <si>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</si>
  <si>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</si>
  <si>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nach Viertelfinale und nach Halbfinale)</t>
  </si>
  <si>
    <t>Halbfinale</t>
  </si>
  <si>
    <t>Platzierungen</t>
  </si>
  <si>
    <t>1.</t>
  </si>
  <si>
    <t>2.</t>
  </si>
  <si>
    <t>3.</t>
  </si>
  <si>
    <t>4.</t>
  </si>
  <si>
    <t>5.</t>
  </si>
  <si>
    <t xml:space="preserve">Namen des Schiedsrichter zur Ziffer in die farbigen Felder einttragen. </t>
  </si>
  <si>
    <t>Schiedsrichterliste</t>
  </si>
  <si>
    <t>9.</t>
  </si>
  <si>
    <t>10.</t>
  </si>
  <si>
    <t>11.</t>
  </si>
  <si>
    <t>12.</t>
  </si>
  <si>
    <t>13.</t>
  </si>
  <si>
    <t>14.</t>
  </si>
  <si>
    <t>15.</t>
  </si>
  <si>
    <t>16.</t>
  </si>
  <si>
    <t>17.</t>
  </si>
  <si>
    <t>18.</t>
  </si>
  <si>
    <t>19.</t>
  </si>
  <si>
    <t>20.</t>
  </si>
  <si>
    <t>Feld 1</t>
  </si>
  <si>
    <t>Feld 2</t>
  </si>
  <si>
    <t>(nach letztem Vorrundenspiel)</t>
  </si>
  <si>
    <t>Beginn:</t>
  </si>
  <si>
    <r>
      <t xml:space="preserve">Anfangszeit des Turniers </t>
    </r>
    <r>
      <rPr>
        <b/>
        <sz val="10"/>
        <rFont val="Arial"/>
        <family val="2"/>
      </rPr>
      <t>(Eintrag erforderlich!)</t>
    </r>
  </si>
  <si>
    <t xml:space="preserve"> /Spiel Platz 3/4</t>
  </si>
  <si>
    <t>Finale        Beginn</t>
  </si>
  <si>
    <t>Halbfinale   Beginn</t>
  </si>
  <si>
    <t>nachfolgend haben sie die Möglichkeit Uhrzeit des Beginns einzelner Turnierabschnitt individuell festzulegen. Eingaben in den roten Zellen möglich. Wenn kein Eintrag erfolgt Zeitfestlegung durch das System</t>
  </si>
  <si>
    <t xml:space="preserve"> Siegerehrung</t>
  </si>
  <si>
    <t>Verlierer Viertelfinale alle Platz 5</t>
  </si>
  <si>
    <t>Spiel um den 3.Platz</t>
  </si>
  <si>
    <t>Finale</t>
  </si>
  <si>
    <t>SR 1</t>
  </si>
  <si>
    <t>SR 2</t>
  </si>
  <si>
    <t>SR 3</t>
  </si>
  <si>
    <t>SR 4</t>
  </si>
  <si>
    <t>SR 5</t>
  </si>
  <si>
    <t>SR 6</t>
  </si>
  <si>
    <t>Mannschaft 1</t>
  </si>
  <si>
    <t>Mannschaft 2</t>
  </si>
  <si>
    <t>Mannschaft 3</t>
  </si>
  <si>
    <t>Mannschaft 4</t>
  </si>
  <si>
    <t>Mannschaft 5</t>
  </si>
  <si>
    <t>Mannschaft 6</t>
  </si>
  <si>
    <t>Mannschaft 7</t>
  </si>
  <si>
    <t>Mannschaft 8</t>
  </si>
  <si>
    <t>Mannschaft 9</t>
  </si>
  <si>
    <t>Mannschaft 10</t>
  </si>
  <si>
    <t>Mannschaft 11</t>
  </si>
  <si>
    <t>Mannschaft 12</t>
  </si>
  <si>
    <t>Mannschaft 13</t>
  </si>
  <si>
    <t>Mannschaft 14</t>
  </si>
  <si>
    <t>Mannschaft 15</t>
  </si>
  <si>
    <t>Mannschaft 16</t>
  </si>
  <si>
    <t>Mannschaft 17</t>
  </si>
  <si>
    <t>Mannschaft 18</t>
  </si>
  <si>
    <t>Mannschaft 19</t>
  </si>
  <si>
    <t>Mannschaft 20</t>
  </si>
  <si>
    <t>Achtelfinale</t>
  </si>
  <si>
    <t>Vierter Gruppe B</t>
  </si>
  <si>
    <t>Vierter Gruppe A</t>
  </si>
  <si>
    <t>Vierter Gruppe D</t>
  </si>
  <si>
    <t>Vierter Gruppe C</t>
  </si>
  <si>
    <t>Dritter Gruppe B</t>
  </si>
  <si>
    <t>Dritter Gruppe C</t>
  </si>
  <si>
    <t>Dritter Gruppe A</t>
  </si>
  <si>
    <t>Dritter Gruppe D</t>
  </si>
  <si>
    <t>Sieger Achtelfinale Spiel 41</t>
  </si>
  <si>
    <t>Sieger Achtelfinale Spiel 43</t>
  </si>
  <si>
    <t>Sieger Achtelfinale Spiel 42</t>
  </si>
  <si>
    <t>Sieger Achtelfinale Spiel 44</t>
  </si>
  <si>
    <t>Sieger Achtelfinale Spiel 45</t>
  </si>
  <si>
    <t>Sieger Achtelfinale Spiel 47</t>
  </si>
  <si>
    <t>Sieger Achtelfinale Spiel 46</t>
  </si>
  <si>
    <t>Sieger Achtelfinale Spiel 48</t>
  </si>
  <si>
    <t>Sieger Viertelfinale Spiel 49</t>
  </si>
  <si>
    <t>Sieger Viertelfinale Spiel 51</t>
  </si>
  <si>
    <t>Sieger Viertelfinale Spiel 50</t>
  </si>
  <si>
    <t>Sieger Viertelfinale Spiel 52</t>
  </si>
  <si>
    <t>Verlierer Halbfinale Spiel 53</t>
  </si>
  <si>
    <t>Verlierer Halbfinale Spiel 54</t>
  </si>
  <si>
    <t>Sieger Halbfinale Spiel 53</t>
  </si>
  <si>
    <t>Sieger Halbfinale Spiel 54</t>
  </si>
  <si>
    <t>Achtelfinale Beginn</t>
  </si>
  <si>
    <t>Viertelfinale   Beginn</t>
  </si>
  <si>
    <t xml:space="preserve"> die Ziffer des Schiedsrichter gemäß der Liste eingeben und SR ist für das Spiel in der Zeile eingeteilt</t>
  </si>
  <si>
    <t>SR 7</t>
  </si>
  <si>
    <t>SR 8</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</si>
</sst>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h:mm;@"/>
  </numFmts>
  <fonts count="8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u val="single"/>
      <sz val="14"/>
      <name val="Arial"/>
      <family val="2"/>
    </font>
    <font>
      <b/>
      <i/>
      <sz val="12"/>
      <name val="Arial"/>
      <family val="2"/>
    </font>
    <font>
      <b/>
      <i/>
      <u val="single"/>
      <sz val="14"/>
      <name val="Arial"/>
      <family val="0"/>
    </font>
    <font>
      <b/>
      <sz val="10"/>
      <color indexed="9"/>
      <name val="Arial"/>
      <family val="2"/>
    </font>
    <font>
      <b/>
      <sz val="9"/>
      <color indexed="9"/>
      <name val="Arial"/>
      <family val="2"/>
    </font>
    <font>
      <b/>
      <sz val="12"/>
      <color indexed="12"/>
      <name val="Arial"/>
      <family val="2"/>
    </font>
    <font>
      <b/>
      <sz val="11"/>
      <color indexed="56"/>
      <name val="Arial"/>
      <family val="2"/>
    </font>
    <font>
      <b/>
      <u val="single"/>
      <sz val="16"/>
      <color indexed="13"/>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i/>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indexed="22"/>
        <bgColor indexed="64"/>
      </patternFill>
    </fill>
    <fill>
      <patternFill patternType="solid">
        <fgColor indexed="48"/>
        <bgColor indexed="64"/>
      </patternFill>
    </fill>
    <fill>
      <patternFill patternType="solid">
        <fgColor theme="0" tint="-0.1499900072813034"/>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23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0" borderId="0" xfId="53">
      <alignment/>
      <protection/>
    </xf>
    <xf numFmtId="0" fontId="39" fillId="41"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Alignment="1">
      <alignment/>
    </xf>
    <xf numFmtId="0" fontId="0" fillId="33" borderId="0" xfId="0" applyFont="1" applyFill="1" applyAlignment="1">
      <alignment vertical="top"/>
    </xf>
    <xf numFmtId="0" fontId="3" fillId="33" borderId="0" xfId="0" applyFont="1" applyFill="1" applyAlignment="1" applyProtection="1">
      <alignment horizontal="center" vertical="center"/>
      <protection/>
    </xf>
    <xf numFmtId="0" fontId="44" fillId="0" borderId="0" xfId="0" applyFont="1" applyAlignment="1" applyProtection="1">
      <alignment horizontal="left"/>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3" fillId="33" borderId="0" xfId="0" applyFont="1" applyFill="1" applyAlignment="1" applyProtection="1">
      <alignment horizontal="center"/>
      <protection/>
    </xf>
    <xf numFmtId="0" fontId="0" fillId="33" borderId="0" xfId="0" applyFill="1" applyAlignment="1" applyProtection="1">
      <alignment/>
      <protection/>
    </xf>
    <xf numFmtId="0" fontId="8" fillId="33" borderId="14" xfId="0" applyFont="1" applyFill="1" applyBorder="1" applyAlignment="1" applyProtection="1">
      <alignment horizontal="center" vertical="center"/>
      <protection hidden="1"/>
    </xf>
    <xf numFmtId="0" fontId="1" fillId="36" borderId="10" xfId="0" applyFont="1" applyFill="1" applyBorder="1" applyAlignment="1" applyProtection="1">
      <alignment/>
      <protection locked="0"/>
    </xf>
    <xf numFmtId="0" fontId="1" fillId="0" borderId="12" xfId="0" applyFont="1" applyFill="1" applyBorder="1" applyAlignment="1" applyProtection="1">
      <alignment horizontal="center"/>
      <protection/>
    </xf>
    <xf numFmtId="0" fontId="1" fillId="37" borderId="10" xfId="0" applyFont="1" applyFill="1" applyBorder="1" applyAlignment="1" applyProtection="1">
      <alignment/>
      <protection locked="0"/>
    </xf>
    <xf numFmtId="0" fontId="1" fillId="33" borderId="10" xfId="0" applyFont="1" applyFill="1" applyBorder="1" applyAlignment="1" applyProtection="1">
      <alignment horizontal="center"/>
      <protection locked="0"/>
    </xf>
    <xf numFmtId="0" fontId="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8" fillId="33" borderId="14" xfId="0" applyFont="1" applyFill="1" applyBorder="1" applyAlignment="1" applyProtection="1">
      <alignment horizontal="center" vertical="center"/>
      <protection hidden="1" locked="0"/>
    </xf>
    <xf numFmtId="0" fontId="1" fillId="36" borderId="10" xfId="0" applyFont="1" applyFill="1" applyBorder="1" applyAlignment="1" applyProtection="1">
      <alignment/>
      <protection/>
    </xf>
    <xf numFmtId="0" fontId="0" fillId="33" borderId="13" xfId="0" applyFont="1" applyFill="1" applyBorder="1" applyAlignment="1" applyProtection="1">
      <alignment horizontal="center"/>
      <protection/>
    </xf>
    <xf numFmtId="0" fontId="1" fillId="36" borderId="12" xfId="0" applyFont="1" applyFill="1" applyBorder="1" applyAlignment="1" applyProtection="1">
      <alignment/>
      <protection/>
    </xf>
    <xf numFmtId="0" fontId="1" fillId="37" borderId="12" xfId="0" applyFont="1" applyFill="1" applyBorder="1" applyAlignment="1" applyProtection="1">
      <alignment/>
      <protection/>
    </xf>
    <xf numFmtId="0" fontId="5" fillId="33" borderId="15" xfId="0" applyFont="1" applyFill="1" applyBorder="1" applyAlignment="1" applyProtection="1">
      <alignment horizontal="right"/>
      <protection/>
    </xf>
    <xf numFmtId="0" fontId="5" fillId="33" borderId="16" xfId="0" applyFont="1" applyFill="1" applyBorder="1" applyAlignment="1" applyProtection="1">
      <alignment horizontal="centerContinuous"/>
      <protection/>
    </xf>
    <xf numFmtId="0" fontId="5" fillId="33" borderId="17" xfId="0" applyFont="1" applyFill="1" applyBorder="1" applyAlignment="1" applyProtection="1">
      <alignment horizontal="centerContinuous"/>
      <protection/>
    </xf>
    <xf numFmtId="0" fontId="30" fillId="33" borderId="18" xfId="0" applyFont="1" applyFill="1" applyBorder="1" applyAlignment="1" applyProtection="1">
      <alignment horizontal="center"/>
      <protection/>
    </xf>
    <xf numFmtId="0" fontId="30" fillId="33" borderId="19" xfId="0" applyFont="1" applyFill="1" applyBorder="1" applyAlignment="1" applyProtection="1">
      <alignment horizontal="right"/>
      <protection/>
    </xf>
    <xf numFmtId="0" fontId="30" fillId="33" borderId="19" xfId="0" applyFont="1" applyFill="1" applyBorder="1" applyAlignment="1" applyProtection="1">
      <alignment horizontal="center"/>
      <protection/>
    </xf>
    <xf numFmtId="0" fontId="30" fillId="33" borderId="20" xfId="0" applyFont="1" applyFill="1" applyBorder="1" applyAlignment="1" applyProtection="1">
      <alignment horizontal="center"/>
      <protection/>
    </xf>
    <xf numFmtId="0" fontId="31" fillId="33" borderId="0" xfId="0" applyFont="1" applyFill="1" applyAlignment="1" applyProtection="1">
      <alignment/>
      <protection/>
    </xf>
    <xf numFmtId="0" fontId="31" fillId="33" borderId="0" xfId="0" applyFont="1" applyFill="1" applyAlignment="1" applyProtection="1">
      <alignment horizontal="right"/>
      <protection/>
    </xf>
    <xf numFmtId="0" fontId="31" fillId="33" borderId="0" xfId="0" applyFont="1" applyFill="1" applyAlignment="1" applyProtection="1">
      <alignment vertical="center"/>
      <protection/>
    </xf>
    <xf numFmtId="0" fontId="0" fillId="33" borderId="0" xfId="0" applyFont="1" applyFill="1" applyAlignment="1">
      <alignment horizontal="right"/>
    </xf>
    <xf numFmtId="20" fontId="1" fillId="42" borderId="0" xfId="0" applyNumberFormat="1" applyFont="1" applyFill="1" applyAlignment="1" applyProtection="1">
      <alignment horizontal="center" vertical="center"/>
      <protection locked="0"/>
    </xf>
    <xf numFmtId="0" fontId="0" fillId="33" borderId="0" xfId="0" applyFont="1" applyFill="1" applyAlignment="1">
      <alignment vertical="center"/>
    </xf>
    <xf numFmtId="0" fontId="0" fillId="33" borderId="0" xfId="0" applyFont="1" applyFill="1" applyAlignment="1">
      <alignment vertical="center"/>
    </xf>
    <xf numFmtId="20" fontId="1" fillId="35" borderId="0" xfId="0" applyNumberFormat="1" applyFont="1" applyFill="1" applyAlignment="1" applyProtection="1">
      <alignment horizontal="center" vertical="center"/>
      <protection locked="0"/>
    </xf>
    <xf numFmtId="20" fontId="1" fillId="37" borderId="0" xfId="0" applyNumberFormat="1" applyFont="1" applyFill="1" applyAlignment="1" applyProtection="1">
      <alignment horizontal="center" vertical="center"/>
      <protection locked="0"/>
    </xf>
    <xf numFmtId="20" fontId="1" fillId="36" borderId="0" xfId="0" applyNumberFormat="1" applyFont="1" applyFill="1" applyAlignment="1" applyProtection="1">
      <alignment horizontal="center" vertical="center"/>
      <protection locked="0"/>
    </xf>
    <xf numFmtId="173" fontId="0"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center" vertical="center"/>
      <protection/>
    </xf>
    <xf numFmtId="0" fontId="31" fillId="33" borderId="13" xfId="0" applyFont="1" applyFill="1" applyBorder="1" applyAlignment="1" applyProtection="1">
      <alignment/>
      <protection/>
    </xf>
    <xf numFmtId="0" fontId="1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1" xfId="0" applyFont="1" applyFill="1" applyBorder="1" applyAlignment="1" applyProtection="1">
      <alignment horizontal="right"/>
      <protection locked="0"/>
    </xf>
    <xf numFmtId="0" fontId="8" fillId="33" borderId="21" xfId="0" applyFont="1" applyFill="1" applyBorder="1" applyAlignment="1" applyProtection="1">
      <alignment horizontal="centerContinuous" vertical="center" wrapText="1"/>
      <protection/>
    </xf>
    <xf numFmtId="0" fontId="1" fillId="33" borderId="21" xfId="0" applyFont="1" applyFill="1" applyBorder="1" applyAlignment="1" applyProtection="1">
      <alignment horizontal="centerContinuous" vertical="center" wrapText="1"/>
      <protection/>
    </xf>
    <xf numFmtId="0" fontId="0" fillId="0" borderId="21" xfId="0" applyBorder="1" applyAlignment="1" applyProtection="1">
      <alignment horizontal="centerContinuous" vertical="center" wrapText="1"/>
      <protection/>
    </xf>
    <xf numFmtId="0" fontId="1" fillId="33" borderId="13" xfId="0" applyFont="1" applyFill="1" applyBorder="1" applyAlignment="1" applyProtection="1">
      <alignment horizontal="right"/>
      <protection/>
    </xf>
    <xf numFmtId="0" fontId="1" fillId="33" borderId="13" xfId="0" applyFont="1" applyFill="1" applyBorder="1" applyAlignment="1" applyProtection="1">
      <alignment horizontal="left"/>
      <protection/>
    </xf>
    <xf numFmtId="0" fontId="23" fillId="33" borderId="22" xfId="0" applyFont="1" applyFill="1" applyBorder="1" applyAlignment="1" applyProtection="1">
      <alignment horizontal="left" vertical="center"/>
      <protection/>
    </xf>
    <xf numFmtId="0" fontId="23" fillId="33" borderId="22" xfId="0" applyFont="1" applyFill="1" applyBorder="1" applyAlignment="1" applyProtection="1">
      <alignment vertical="center"/>
      <protection/>
    </xf>
    <xf numFmtId="0" fontId="8" fillId="33" borderId="0" xfId="0" applyFont="1" applyFill="1" applyBorder="1" applyAlignment="1" applyProtection="1">
      <alignment/>
      <protection/>
    </xf>
    <xf numFmtId="20" fontId="1" fillId="43" borderId="0" xfId="0" applyNumberFormat="1" applyFont="1" applyFill="1" applyAlignment="1" applyProtection="1">
      <alignment horizontal="center"/>
      <protection/>
    </xf>
    <xf numFmtId="205" fontId="30" fillId="40" borderId="23" xfId="0" applyNumberFormat="1" applyFont="1" applyFill="1" applyBorder="1" applyAlignment="1" applyProtection="1">
      <alignment horizontal="right"/>
      <protection locked="0"/>
    </xf>
    <xf numFmtId="0" fontId="50" fillId="33" borderId="0" xfId="0" applyFont="1" applyFill="1" applyAlignment="1" applyProtection="1">
      <alignment horizontal="center"/>
      <protection/>
    </xf>
    <xf numFmtId="173" fontId="0" fillId="44" borderId="0" xfId="0" applyNumberFormat="1" applyFont="1" applyFill="1" applyAlignment="1" applyProtection="1">
      <alignment horizontal="center" vertical="center"/>
      <protection/>
    </xf>
    <xf numFmtId="0" fontId="1" fillId="44" borderId="0" xfId="0" applyFont="1" applyFill="1" applyAlignment="1" applyProtection="1">
      <alignment horizontal="center" vertical="center" wrapText="1"/>
      <protection/>
    </xf>
    <xf numFmtId="0" fontId="0" fillId="44" borderId="0" xfId="0" applyFont="1" applyFill="1" applyAlignment="1" applyProtection="1">
      <alignment/>
      <protection/>
    </xf>
    <xf numFmtId="0" fontId="0" fillId="44" borderId="0" xfId="0" applyFont="1" applyFill="1" applyAlignment="1" applyProtection="1">
      <alignment horizontal="centerContinuous"/>
      <protection/>
    </xf>
    <xf numFmtId="0" fontId="0" fillId="44" borderId="0" xfId="0" applyFont="1" applyFill="1" applyAlignment="1" applyProtection="1">
      <alignment/>
      <protection/>
    </xf>
    <xf numFmtId="0" fontId="42" fillId="44" borderId="22" xfId="0" applyFont="1" applyFill="1" applyBorder="1" applyAlignment="1" applyProtection="1">
      <alignment horizontal="right" vertical="center"/>
      <protection/>
    </xf>
    <xf numFmtId="0" fontId="31"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50"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1" fillId="45" borderId="13" xfId="0" applyFont="1" applyFill="1" applyBorder="1" applyAlignment="1" applyProtection="1">
      <alignment horizontal="right"/>
      <protection/>
    </xf>
    <xf numFmtId="0" fontId="1" fillId="45" borderId="13" xfId="0" applyFont="1" applyFill="1" applyBorder="1" applyAlignment="1" applyProtection="1">
      <alignment horizontal="left"/>
      <protection/>
    </xf>
    <xf numFmtId="0" fontId="1" fillId="0" borderId="13" xfId="0" applyFont="1" applyFill="1" applyBorder="1" applyAlignment="1" applyProtection="1">
      <alignment horizontal="right"/>
      <protection locked="0"/>
    </xf>
    <xf numFmtId="0" fontId="1" fillId="0" borderId="13" xfId="0" applyFont="1" applyFill="1" applyBorder="1" applyAlignment="1" applyProtection="1">
      <alignment horizontal="left"/>
      <protection locked="0"/>
    </xf>
    <xf numFmtId="0" fontId="19" fillId="33" borderId="24" xfId="0" applyFont="1" applyFill="1" applyBorder="1" applyAlignment="1" applyProtection="1">
      <alignment horizontal="center"/>
      <protection/>
    </xf>
    <xf numFmtId="0" fontId="19" fillId="33" borderId="22" xfId="0" applyFont="1" applyFill="1" applyBorder="1" applyAlignment="1" applyProtection="1">
      <alignment horizontal="center"/>
      <protection/>
    </xf>
    <xf numFmtId="0" fontId="22" fillId="33" borderId="24" xfId="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0" fontId="23" fillId="33" borderId="24" xfId="0" applyFont="1" applyFill="1" applyBorder="1" applyAlignment="1" applyProtection="1">
      <alignment horizontal="center" vertical="center"/>
      <protection/>
    </xf>
    <xf numFmtId="0" fontId="23" fillId="33" borderId="22"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31" fillId="33" borderId="0" xfId="0" applyFont="1" applyFill="1" applyAlignment="1" applyProtection="1">
      <alignment horizontal="center"/>
      <protection/>
    </xf>
    <xf numFmtId="0" fontId="8" fillId="33" borderId="25" xfId="0" applyFont="1" applyFill="1" applyBorder="1" applyAlignment="1" applyProtection="1">
      <alignment horizontal="left" vertical="center"/>
      <protection hidden="1"/>
    </xf>
    <xf numFmtId="0" fontId="8" fillId="33" borderId="26" xfId="0" applyFont="1" applyFill="1" applyBorder="1" applyAlignment="1" applyProtection="1">
      <alignment horizontal="left" vertical="center"/>
      <protection hidden="1"/>
    </xf>
    <xf numFmtId="0" fontId="31" fillId="33" borderId="0" xfId="0" applyFont="1" applyFill="1" applyAlignment="1" applyProtection="1">
      <alignment horizontal="center"/>
      <protection locked="0"/>
    </xf>
    <xf numFmtId="0" fontId="8" fillId="44" borderId="22" xfId="0" applyFont="1" applyFill="1" applyBorder="1" applyAlignment="1" applyProtection="1">
      <alignment horizontal="center" vertical="center"/>
      <protection/>
    </xf>
    <xf numFmtId="0" fontId="45" fillId="40" borderId="0" xfId="0" applyFont="1" applyFill="1" applyAlignment="1" applyProtection="1">
      <alignment horizontal="center" vertical="center" wrapText="1"/>
      <protection/>
    </xf>
    <xf numFmtId="0" fontId="1" fillId="33" borderId="27"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8" fillId="33" borderId="25" xfId="0" applyFont="1" applyFill="1" applyBorder="1" applyAlignment="1" applyProtection="1">
      <alignment horizontal="left" vertical="center"/>
      <protection hidden="1" locked="0"/>
    </xf>
    <xf numFmtId="0" fontId="8" fillId="33" borderId="26" xfId="0" applyFont="1" applyFill="1" applyBorder="1" applyAlignment="1" applyProtection="1">
      <alignment horizontal="left" vertical="center"/>
      <protection hidden="1" locked="0"/>
    </xf>
    <xf numFmtId="173" fontId="43" fillId="33" borderId="0" xfId="0" applyNumberFormat="1" applyFont="1" applyFill="1" applyAlignment="1" applyProtection="1">
      <alignment horizontal="center"/>
      <protection locked="0"/>
    </xf>
    <xf numFmtId="0" fontId="3" fillId="33" borderId="0" xfId="0" applyFont="1" applyFill="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0" fillId="33" borderId="3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46" fillId="40" borderId="0" xfId="0" applyFont="1" applyFill="1" applyAlignment="1" applyProtection="1">
      <alignment horizontal="left" vertical="center" wrapText="1"/>
      <protection/>
    </xf>
    <xf numFmtId="0" fontId="46" fillId="40" borderId="22" xfId="0" applyFont="1" applyFill="1" applyBorder="1" applyAlignment="1" applyProtection="1">
      <alignment horizontal="left" vertical="center" wrapText="1"/>
      <protection/>
    </xf>
    <xf numFmtId="0" fontId="0" fillId="33" borderId="31"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42" fillId="44" borderId="22" xfId="0" applyFont="1" applyFill="1" applyBorder="1" applyAlignment="1" applyProtection="1">
      <alignment horizontal="right" vertical="center"/>
      <protection/>
    </xf>
    <xf numFmtId="0" fontId="42" fillId="33" borderId="22"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49" fillId="46" borderId="32" xfId="0" applyFont="1" applyFill="1" applyBorder="1" applyAlignment="1">
      <alignment horizontal="center" vertical="center"/>
    </xf>
    <xf numFmtId="0" fontId="49" fillId="46" borderId="0" xfId="0" applyFont="1" applyFill="1" applyBorder="1" applyAlignment="1">
      <alignment horizontal="center" vertical="center"/>
    </xf>
    <xf numFmtId="0" fontId="0" fillId="33" borderId="0" xfId="0" applyFont="1" applyFill="1" applyAlignment="1">
      <alignment horizontal="center"/>
    </xf>
    <xf numFmtId="0" fontId="9" fillId="34" borderId="32" xfId="0" applyFont="1" applyFill="1" applyBorder="1" applyAlignment="1">
      <alignment horizontal="left" vertical="top" wrapText="1"/>
    </xf>
    <xf numFmtId="0" fontId="9" fillId="34" borderId="0" xfId="0" applyFont="1" applyFill="1" applyBorder="1" applyAlignment="1">
      <alignment horizontal="left" vertical="top" wrapText="1"/>
    </xf>
    <xf numFmtId="0" fontId="0" fillId="33" borderId="0" xfId="0" applyFont="1" applyFill="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44" borderId="33" xfId="0" applyFont="1" applyFill="1" applyBorder="1" applyAlignment="1" applyProtection="1">
      <alignment horizontal="center" vertical="center"/>
      <protection/>
    </xf>
    <xf numFmtId="0" fontId="10" fillId="44" borderId="33" xfId="0" applyFont="1" applyFill="1" applyBorder="1" applyAlignment="1" applyProtection="1">
      <alignment horizontal="left"/>
      <protection/>
    </xf>
    <xf numFmtId="0" fontId="10" fillId="44" borderId="33" xfId="0" applyFont="1" applyFill="1" applyBorder="1" applyAlignment="1" applyProtection="1">
      <alignment horizontal="center"/>
      <protection/>
    </xf>
    <xf numFmtId="0" fontId="0" fillId="44" borderId="33" xfId="0" applyFont="1" applyFill="1" applyBorder="1" applyAlignment="1" applyProtection="1">
      <alignment horizontal="center"/>
      <protection/>
    </xf>
    <xf numFmtId="0" fontId="0" fillId="44" borderId="33" xfId="0" applyFont="1" applyFill="1" applyBorder="1" applyAlignment="1" applyProtection="1">
      <alignment horizontal="right"/>
      <protection/>
    </xf>
    <xf numFmtId="0" fontId="0" fillId="44" borderId="33" xfId="0" applyFont="1" applyFill="1" applyBorder="1" applyAlignment="1" applyProtection="1">
      <alignment horizontal="left"/>
      <protection/>
    </xf>
    <xf numFmtId="0" fontId="0" fillId="44" borderId="16" xfId="0" applyFont="1" applyFill="1" applyBorder="1" applyAlignment="1" applyProtection="1">
      <alignment horizontal="right"/>
      <protection locked="0"/>
    </xf>
    <xf numFmtId="0" fontId="0" fillId="44" borderId="17" xfId="0" applyFont="1" applyFill="1" applyBorder="1" applyAlignment="1" applyProtection="1">
      <alignment horizontal="left"/>
      <protection locked="0"/>
    </xf>
    <xf numFmtId="0" fontId="0" fillId="44" borderId="13" xfId="0" applyFont="1" applyFill="1" applyBorder="1" applyAlignment="1" applyProtection="1">
      <alignment horizontal="center" vertical="center"/>
      <protection/>
    </xf>
    <xf numFmtId="0" fontId="10" fillId="44" borderId="13" xfId="0" applyFont="1" applyFill="1" applyBorder="1" applyAlignment="1" applyProtection="1">
      <alignment horizontal="left"/>
      <protection/>
    </xf>
    <xf numFmtId="0" fontId="10" fillId="44" borderId="13" xfId="0" applyFont="1" applyFill="1" applyBorder="1" applyAlignment="1" applyProtection="1">
      <alignment horizontal="center"/>
      <protection/>
    </xf>
    <xf numFmtId="0" fontId="0" fillId="44" borderId="13" xfId="0" applyFont="1" applyFill="1" applyBorder="1" applyAlignment="1" applyProtection="1">
      <alignment horizontal="center"/>
      <protection/>
    </xf>
    <xf numFmtId="0" fontId="0" fillId="44" borderId="13" xfId="0" applyFont="1" applyFill="1" applyBorder="1" applyAlignment="1" applyProtection="1">
      <alignment horizontal="right"/>
      <protection/>
    </xf>
    <xf numFmtId="0" fontId="0" fillId="44" borderId="13" xfId="0" applyFont="1" applyFill="1" applyBorder="1" applyAlignment="1" applyProtection="1">
      <alignment horizontal="left"/>
      <protection/>
    </xf>
    <xf numFmtId="0" fontId="0" fillId="44" borderId="11" xfId="0" applyFont="1" applyFill="1" applyBorder="1" applyAlignment="1" applyProtection="1">
      <alignment horizontal="right"/>
      <protection locked="0"/>
    </xf>
    <xf numFmtId="0" fontId="0" fillId="44" borderId="12" xfId="0" applyFont="1" applyFill="1" applyBorder="1" applyAlignment="1" applyProtection="1">
      <alignment horizontal="left"/>
      <protection locked="0"/>
    </xf>
    <xf numFmtId="173" fontId="0" fillId="44" borderId="34" xfId="0" applyNumberFormat="1" applyFont="1" applyFill="1" applyBorder="1" applyAlignment="1" applyProtection="1">
      <alignment horizontal="center"/>
      <protection/>
    </xf>
    <xf numFmtId="173" fontId="0" fillId="44" borderId="35" xfId="0" applyNumberFormat="1" applyFont="1" applyFill="1" applyBorder="1" applyAlignment="1" applyProtection="1">
      <alignment horizontal="center"/>
      <protection/>
    </xf>
    <xf numFmtId="0" fontId="42" fillId="44" borderId="13" xfId="0" applyFont="1" applyFill="1" applyBorder="1" applyAlignment="1" applyProtection="1">
      <alignment horizontal="right" vertical="center"/>
      <protection/>
    </xf>
    <xf numFmtId="0" fontId="8" fillId="44" borderId="13" xfId="0" applyFont="1" applyFill="1" applyBorder="1" applyAlignment="1" applyProtection="1">
      <alignment horizontal="center" vertical="center"/>
      <protection/>
    </xf>
    <xf numFmtId="173" fontId="0" fillId="47" borderId="35" xfId="0" applyNumberFormat="1" applyFont="1" applyFill="1" applyBorder="1" applyAlignment="1" applyProtection="1">
      <alignment horizontal="center"/>
      <protection/>
    </xf>
    <xf numFmtId="0" fontId="0" fillId="47" borderId="13" xfId="0" applyFont="1" applyFill="1" applyBorder="1" applyAlignment="1" applyProtection="1">
      <alignment horizontal="center" vertical="center"/>
      <protection/>
    </xf>
    <xf numFmtId="0" fontId="10" fillId="47" borderId="13" xfId="0" applyFont="1" applyFill="1" applyBorder="1" applyAlignment="1" applyProtection="1">
      <alignment horizontal="left"/>
      <protection/>
    </xf>
    <xf numFmtId="0" fontId="10" fillId="47" borderId="13" xfId="0" applyFont="1" applyFill="1" applyBorder="1" applyAlignment="1" applyProtection="1">
      <alignment horizontal="center"/>
      <protection/>
    </xf>
    <xf numFmtId="0" fontId="0" fillId="47" borderId="13" xfId="0" applyFont="1" applyFill="1" applyBorder="1" applyAlignment="1" applyProtection="1">
      <alignment horizontal="center"/>
      <protection/>
    </xf>
    <xf numFmtId="0" fontId="0" fillId="47" borderId="13" xfId="0" applyFont="1" applyFill="1" applyBorder="1" applyAlignment="1" applyProtection="1">
      <alignment horizontal="right"/>
      <protection/>
    </xf>
    <xf numFmtId="0" fontId="0" fillId="47" borderId="13" xfId="0" applyFont="1" applyFill="1" applyBorder="1" applyAlignment="1" applyProtection="1">
      <alignment horizontal="left"/>
      <protection/>
    </xf>
    <xf numFmtId="0" fontId="0" fillId="47" borderId="11" xfId="0" applyFont="1" applyFill="1" applyBorder="1" applyAlignment="1" applyProtection="1">
      <alignment horizontal="right"/>
      <protection locked="0"/>
    </xf>
    <xf numFmtId="0" fontId="0" fillId="47" borderId="12" xfId="0" applyFont="1" applyFill="1" applyBorder="1" applyAlignment="1" applyProtection="1">
      <alignment horizontal="left"/>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xdr:from>
      <xdr:col>19</xdr:col>
      <xdr:colOff>0</xdr:colOff>
      <xdr:row>67</xdr:row>
      <xdr:rowOff>0</xdr:rowOff>
    </xdr:from>
    <xdr:to>
      <xdr:col>98</xdr:col>
      <xdr:colOff>0</xdr:colOff>
      <xdr:row>77</xdr:row>
      <xdr:rowOff>0</xdr:rowOff>
    </xdr:to>
    <xdr:sp>
      <xdr:nvSpPr>
        <xdr:cNvPr id="2" name="TextBox 6"/>
        <xdr:cNvSpPr txBox="1">
          <a:spLocks noChangeArrowheads="1"/>
        </xdr:cNvSpPr>
      </xdr:nvSpPr>
      <xdr:spPr>
        <a:xfrm>
          <a:off x="1266825" y="4467225"/>
          <a:ext cx="5267325" cy="6667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weitere Turnierpläne finden sie auf der Seite des Badischen Fußballverbandes www.badfv.de
beim Kreis Heidelberg in der Rubrok Kreisjugend\Service
unter dem Link: </a:t>
          </a:r>
          <a:r>
            <a:rPr lang="en-US" cap="none" sz="1000" b="1" i="0" u="none" baseline="0">
              <a:solidFill>
                <a:srgbClr val="0000FF"/>
              </a:solidFill>
              <a:latin typeface="Arial"/>
              <a:ea typeface="Arial"/>
              <a:cs typeface="Arial"/>
            </a:rPr>
            <a:t>http://www.badfv.de/kreis_heidelberg/kreisjugend/service/01_Turnierplaene.php</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editAs="oneCell">
    <xdr:from>
      <xdr:col>116</xdr:col>
      <xdr:colOff>0</xdr:colOff>
      <xdr:row>55</xdr:row>
      <xdr:rowOff>0</xdr:rowOff>
    </xdr:from>
    <xdr:to>
      <xdr:col>132</xdr:col>
      <xdr:colOff>0</xdr:colOff>
      <xdr:row>79</xdr:row>
      <xdr:rowOff>0</xdr:rowOff>
    </xdr:to>
    <xdr:pic>
      <xdr:nvPicPr>
        <xdr:cNvPr id="3" name="Picture 8"/>
        <xdr:cNvPicPr preferRelativeResize="1">
          <a:picLocks noChangeAspect="1"/>
        </xdr:cNvPicPr>
      </xdr:nvPicPr>
      <xdr:blipFill>
        <a:blip r:embed="rId1"/>
        <a:stretch>
          <a:fillRect/>
        </a:stretch>
      </xdr:blipFill>
      <xdr:spPr>
        <a:xfrm>
          <a:off x="7734300" y="3667125"/>
          <a:ext cx="106680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13</xdr:row>
      <xdr:rowOff>76200</xdr:rowOff>
    </xdr:from>
    <xdr:to>
      <xdr:col>7</xdr:col>
      <xdr:colOff>1133475</xdr:colOff>
      <xdr:row>14</xdr:row>
      <xdr:rowOff>161925</xdr:rowOff>
    </xdr:to>
    <xdr:sp macro="[0]!Info_nur_V">
      <xdr:nvSpPr>
        <xdr:cNvPr id="1" name="Rectangle 28"/>
        <xdr:cNvSpPr>
          <a:spLocks/>
        </xdr:cNvSpPr>
      </xdr:nvSpPr>
      <xdr:spPr>
        <a:xfrm>
          <a:off x="4686300" y="2209800"/>
          <a:ext cx="495300" cy="171450"/>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93"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05" zoomScaleNormal="205"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4" t="s">
        <v>45</v>
      </c>
    </row>
    <row r="2" ht="112.5" customHeight="1">
      <c r="A2" s="95"/>
    </row>
    <row r="3" ht="112.5" customHeight="1">
      <c r="A3" s="9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34"/>
  <sheetViews>
    <sheetView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3" width="8.7109375" style="29" customWidth="1"/>
    <col min="4" max="4" width="8.7109375" style="6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7" customHeight="1">
      <c r="A1" s="91"/>
      <c r="B1" s="172" t="s">
        <v>46</v>
      </c>
      <c r="C1" s="172"/>
      <c r="D1" s="172"/>
      <c r="E1" s="172"/>
      <c r="F1" s="172"/>
      <c r="G1" s="172"/>
      <c r="H1" s="172"/>
      <c r="I1" s="92"/>
      <c r="J1" s="92"/>
      <c r="K1" s="92"/>
      <c r="L1" s="92"/>
      <c r="M1" s="92"/>
      <c r="N1" s="92"/>
      <c r="O1" s="92"/>
    </row>
    <row r="2" spans="1:15" ht="30" customHeight="1">
      <c r="A2" s="70" t="s">
        <v>47</v>
      </c>
      <c r="B2" s="71" t="s">
        <v>0</v>
      </c>
      <c r="C2" s="72" t="s">
        <v>37</v>
      </c>
      <c r="D2" s="71" t="s">
        <v>1</v>
      </c>
      <c r="E2" s="173" t="s">
        <v>2</v>
      </c>
      <c r="F2" s="173"/>
      <c r="G2" s="173"/>
      <c r="H2" s="71" t="s">
        <v>38</v>
      </c>
      <c r="I2" s="73"/>
      <c r="J2" s="74"/>
      <c r="K2" s="74"/>
      <c r="L2" s="75"/>
      <c r="M2" s="74"/>
      <c r="N2" s="74"/>
      <c r="O2" s="74"/>
    </row>
    <row r="3" spans="1:15" ht="18" customHeight="1">
      <c r="A3" s="76">
        <f>IF(Rechnen!$W$3=0,"",1)</f>
      </c>
      <c r="B3" s="77" t="str">
        <f>Rechnen!K3</f>
        <v>Mannschaft 1</v>
      </c>
      <c r="C3" s="77">
        <f>IF(Rechnen!$W$3=0,"",Rechnen!L3)</f>
      </c>
      <c r="D3" s="78">
        <f>IF(Rechnen!$W$3=0,"",Rechnen!M3)</f>
      </c>
      <c r="E3" s="77">
        <f>IF(Rechnen!$W$3=0,"",Rechnen!N3)</f>
      </c>
      <c r="F3" s="79" t="s">
        <v>16</v>
      </c>
      <c r="G3" s="77">
        <f>IF(Rechnen!$W$3=0,"",Rechnen!P3)</f>
      </c>
      <c r="H3" s="80">
        <f>IF(AND(E3="",G3=""),"",(E3-G3))</f>
      </c>
      <c r="I3" s="81"/>
      <c r="J3" s="74"/>
      <c r="K3" s="74"/>
      <c r="L3" s="75"/>
      <c r="M3" s="74"/>
      <c r="N3" s="74"/>
      <c r="O3" s="74"/>
    </row>
    <row r="4" spans="1:15" ht="18" customHeight="1">
      <c r="A4" s="76">
        <f>IF(Rechnen!$W$3=0,"",2)</f>
      </c>
      <c r="B4" s="77" t="str">
        <f>Rechnen!K4</f>
        <v>Mannschaft 2</v>
      </c>
      <c r="C4" s="77">
        <f>IF(Rechnen!$W$3=0,"",Rechnen!L4)</f>
      </c>
      <c r="D4" s="78">
        <f>IF(Rechnen!$W$3=0,"",Rechnen!M4)</f>
      </c>
      <c r="E4" s="77">
        <f>IF(Rechnen!$W$3=0,"",Rechnen!N4)</f>
      </c>
      <c r="F4" s="79" t="s">
        <v>16</v>
      </c>
      <c r="G4" s="77">
        <f>IF(Rechnen!$W$3=0,"",Rechnen!P4)</f>
      </c>
      <c r="H4" s="80">
        <f>IF(AND(E4="",G4=""),"",(E4-G4))</f>
      </c>
      <c r="I4" s="81"/>
      <c r="J4" s="74"/>
      <c r="K4" s="74"/>
      <c r="L4" s="75"/>
      <c r="M4" s="74"/>
      <c r="N4" s="74"/>
      <c r="O4" s="74"/>
    </row>
    <row r="5" spans="1:15" ht="18" customHeight="1">
      <c r="A5" s="76">
        <f>IF(Rechnen!$W$3=0,"",3)</f>
      </c>
      <c r="B5" s="77" t="str">
        <f>Rechnen!K5</f>
        <v>Mannschaft 3</v>
      </c>
      <c r="C5" s="77">
        <f>IF(Rechnen!$W$3=0,"",Rechnen!L5)</f>
      </c>
      <c r="D5" s="78">
        <f>IF(Rechnen!$W$3=0,"",Rechnen!M5)</f>
      </c>
      <c r="E5" s="77">
        <f>IF(Rechnen!$W$3=0,"",Rechnen!N5)</f>
      </c>
      <c r="F5" s="79" t="s">
        <v>16</v>
      </c>
      <c r="G5" s="77">
        <f>IF(Rechnen!$W$3=0,"",Rechnen!P5)</f>
      </c>
      <c r="H5" s="80">
        <f>IF(AND(E5="",G5=""),"",(E5-G5))</f>
      </c>
      <c r="I5" s="81"/>
      <c r="J5" s="74"/>
      <c r="K5" s="74"/>
      <c r="L5" s="75"/>
      <c r="M5" s="74"/>
      <c r="N5" s="74"/>
      <c r="O5" s="74"/>
    </row>
    <row r="6" spans="1:15" ht="18" customHeight="1">
      <c r="A6" s="76">
        <f>IF(Rechnen!$W$3=0,"",4)</f>
      </c>
      <c r="B6" s="77" t="str">
        <f>Rechnen!K6</f>
        <v>Mannschaft 4</v>
      </c>
      <c r="C6" s="77">
        <f>IF(Rechnen!$W$3=0,"",Rechnen!L6)</f>
      </c>
      <c r="D6" s="78">
        <f>IF(Rechnen!$W$3=0,"",Rechnen!M6)</f>
      </c>
      <c r="E6" s="77">
        <f>IF(Rechnen!$W$3=0,"",Rechnen!N6)</f>
      </c>
      <c r="F6" s="79" t="s">
        <v>16</v>
      </c>
      <c r="G6" s="77">
        <f>IF(Rechnen!$W$3=0,"",Rechnen!P6)</f>
      </c>
      <c r="H6" s="80">
        <f>IF(AND(E6="",G6=""),"",(E6-G6))</f>
      </c>
      <c r="I6" s="81"/>
      <c r="J6" s="74"/>
      <c r="K6" s="74"/>
      <c r="L6" s="75"/>
      <c r="M6" s="74"/>
      <c r="N6" s="74"/>
      <c r="O6" s="74"/>
    </row>
    <row r="7" spans="1:15" ht="18" customHeight="1">
      <c r="A7" s="76">
        <f>IF(Rechnen!$W$3=0,"",5)</f>
      </c>
      <c r="B7" s="77" t="str">
        <f>Rechnen!K7</f>
        <v>Mannschaft 5</v>
      </c>
      <c r="C7" s="77">
        <f>IF(Rechnen!$W$3=0,"",Rechnen!L7)</f>
      </c>
      <c r="D7" s="78">
        <f>IF(Rechnen!$W$3=0,"",Rechnen!M7)</f>
      </c>
      <c r="E7" s="77">
        <f>IF(Rechnen!$W$3=0,"",Rechnen!N7)</f>
      </c>
      <c r="F7" s="79" t="s">
        <v>16</v>
      </c>
      <c r="G7" s="77">
        <f>IF(Rechnen!$W$3=0,"",Rechnen!P7)</f>
      </c>
      <c r="H7" s="80">
        <f>IF(AND(E7="",G7=""),"",(E7-G7))</f>
      </c>
      <c r="I7" s="81"/>
      <c r="J7" s="74"/>
      <c r="K7" s="74"/>
      <c r="L7" s="75"/>
      <c r="M7" s="74"/>
      <c r="N7" s="74"/>
      <c r="O7" s="74"/>
    </row>
    <row r="8" spans="1:15" ht="15" customHeight="1">
      <c r="A8" s="166"/>
      <c r="B8" s="168" t="s">
        <v>6</v>
      </c>
      <c r="C8" s="170" t="s">
        <v>37</v>
      </c>
      <c r="D8" s="168" t="s">
        <v>1</v>
      </c>
      <c r="E8" s="168" t="s">
        <v>2</v>
      </c>
      <c r="F8" s="168"/>
      <c r="G8" s="168"/>
      <c r="H8" s="168" t="s">
        <v>38</v>
      </c>
      <c r="I8" s="82"/>
      <c r="J8" s="83"/>
      <c r="K8" s="83"/>
      <c r="L8" s="84"/>
      <c r="M8" s="85"/>
      <c r="N8" s="86"/>
      <c r="O8" s="86"/>
    </row>
    <row r="9" spans="1:15" ht="15" customHeight="1">
      <c r="A9" s="167"/>
      <c r="B9" s="169"/>
      <c r="C9" s="171"/>
      <c r="D9" s="169"/>
      <c r="E9" s="169"/>
      <c r="F9" s="169"/>
      <c r="G9" s="169"/>
      <c r="H9" s="169"/>
      <c r="I9" s="82"/>
      <c r="J9" s="83"/>
      <c r="K9" s="83"/>
      <c r="L9" s="84"/>
      <c r="M9" s="85"/>
      <c r="N9" s="86"/>
      <c r="O9" s="86"/>
    </row>
    <row r="10" spans="1:15" ht="18" customHeight="1">
      <c r="A10" s="76">
        <f>IF(Rechnen!$X$3=0,"",1)</f>
      </c>
      <c r="B10" s="77" t="str">
        <f>Rechnen!K10</f>
        <v>Mannschaft 6</v>
      </c>
      <c r="C10" s="77">
        <f>IF(Rechnen!$X$3=0,"",Rechnen!L10)</f>
      </c>
      <c r="D10" s="78">
        <f>IF(Rechnen!$X$3=0,"",Rechnen!M10)</f>
      </c>
      <c r="E10" s="77">
        <f>IF(Rechnen!$X$3=0,"",Rechnen!N10)</f>
      </c>
      <c r="F10" s="79" t="s">
        <v>16</v>
      </c>
      <c r="G10" s="77">
        <f>IF(Rechnen!$X$3=0,"",Rechnen!P10)</f>
      </c>
      <c r="H10" s="80">
        <f>IF(AND(E10="",G10=""),"",(E10-G10))</f>
      </c>
      <c r="I10" s="87"/>
      <c r="J10" s="85"/>
      <c r="K10" s="87"/>
      <c r="L10" s="84"/>
      <c r="M10" s="85"/>
      <c r="N10" s="86"/>
      <c r="O10" s="86"/>
    </row>
    <row r="11" spans="1:15" ht="18" customHeight="1">
      <c r="A11" s="76">
        <f>IF(Rechnen!$X$3=0,"",2)</f>
      </c>
      <c r="B11" s="77" t="str">
        <f>Rechnen!K11</f>
        <v>Mannschaft 7</v>
      </c>
      <c r="C11" s="77">
        <f>IF(Rechnen!$X$3=0,"",Rechnen!L11)</f>
      </c>
      <c r="D11" s="78">
        <f>IF(Rechnen!$X$3=0,"",Rechnen!M11)</f>
      </c>
      <c r="E11" s="77">
        <f>IF(Rechnen!$X$3=0,"",Rechnen!N11)</f>
      </c>
      <c r="F11" s="79" t="s">
        <v>16</v>
      </c>
      <c r="G11" s="77">
        <f>IF(Rechnen!$X$3=0,"",Rechnen!P11)</f>
      </c>
      <c r="H11" s="80">
        <f>IF(AND(E11="",G11=""),"",(E11-G11))</f>
      </c>
      <c r="I11" s="88"/>
      <c r="J11" s="89"/>
      <c r="K11" s="89"/>
      <c r="L11" s="89"/>
      <c r="M11" s="89"/>
      <c r="N11" s="89"/>
      <c r="O11" s="89"/>
    </row>
    <row r="12" spans="1:15" ht="18" customHeight="1">
      <c r="A12" s="76">
        <f>IF(Rechnen!$X$3=0,"",3)</f>
      </c>
      <c r="B12" s="77" t="str">
        <f>Rechnen!K12</f>
        <v>Mannschaft 8</v>
      </c>
      <c r="C12" s="77">
        <f>IF(Rechnen!$X$3=0,"",Rechnen!L12)</f>
      </c>
      <c r="D12" s="78">
        <f>IF(Rechnen!$X$3=0,"",Rechnen!M12)</f>
      </c>
      <c r="E12" s="77">
        <f>IF(Rechnen!$X$3=0,"",Rechnen!N12)</f>
      </c>
      <c r="F12" s="79" t="s">
        <v>16</v>
      </c>
      <c r="G12" s="77">
        <f>IF(Rechnen!$X$3=0,"",Rechnen!P12)</f>
      </c>
      <c r="H12" s="80">
        <f>IF(AND(E12="",G12=""),"",(E12-G12))</f>
      </c>
      <c r="I12" s="82"/>
      <c r="J12" s="74"/>
      <c r="K12" s="74"/>
      <c r="L12" s="75"/>
      <c r="M12" s="74"/>
      <c r="N12" s="74"/>
      <c r="O12" s="74"/>
    </row>
    <row r="13" spans="1:15" ht="18" customHeight="1">
      <c r="A13" s="76">
        <f>IF(Rechnen!$X$3=0,"",4)</f>
      </c>
      <c r="B13" s="77" t="str">
        <f>Rechnen!K13</f>
        <v>Mannschaft 9</v>
      </c>
      <c r="C13" s="77">
        <f>IF(Rechnen!$X$3=0,"",Rechnen!L13)</f>
      </c>
      <c r="D13" s="78">
        <f>IF(Rechnen!$X$3=0,"",Rechnen!M13)</f>
      </c>
      <c r="E13" s="77">
        <f>IF(Rechnen!$X$3=0,"",Rechnen!N13)</f>
      </c>
      <c r="F13" s="79" t="s">
        <v>16</v>
      </c>
      <c r="G13" s="77">
        <f>IF(Rechnen!$X$3=0,"",Rechnen!P13)</f>
      </c>
      <c r="H13" s="80">
        <f>IF(AND(E13="",G13=""),"",(E13-G13))</f>
      </c>
      <c r="I13" s="75"/>
      <c r="J13" s="74"/>
      <c r="K13" s="74"/>
      <c r="L13" s="75"/>
      <c r="M13" s="74"/>
      <c r="N13" s="74"/>
      <c r="O13" s="74"/>
    </row>
    <row r="14" spans="1:15" ht="18" customHeight="1">
      <c r="A14" s="76">
        <f>IF(Rechnen!$X$3=0,"",5)</f>
      </c>
      <c r="B14" s="77" t="str">
        <f>Rechnen!K14</f>
        <v>Mannschaft 10</v>
      </c>
      <c r="C14" s="77">
        <f>IF(Rechnen!$X$3=0,"",Rechnen!L14)</f>
      </c>
      <c r="D14" s="78">
        <f>IF(Rechnen!$X$3=0,"",Rechnen!M14)</f>
      </c>
      <c r="E14" s="77">
        <f>IF(Rechnen!$X$3=0,"",Rechnen!N14)</f>
      </c>
      <c r="F14" s="79" t="s">
        <v>16</v>
      </c>
      <c r="G14" s="77">
        <f>IF(Rechnen!$X$3=0,"",Rechnen!P14)</f>
      </c>
      <c r="H14" s="80">
        <f>IF(AND(E14="",G14=""),"",(E14-G14))</f>
      </c>
      <c r="I14" s="75"/>
      <c r="J14" s="74"/>
      <c r="K14" s="74"/>
      <c r="L14" s="75"/>
      <c r="M14" s="74"/>
      <c r="N14" s="74"/>
      <c r="O14" s="74"/>
    </row>
    <row r="15" spans="1:15" ht="18" customHeight="1">
      <c r="A15" s="166"/>
      <c r="B15" s="168" t="s">
        <v>49</v>
      </c>
      <c r="C15" s="170" t="s">
        <v>37</v>
      </c>
      <c r="D15" s="168" t="s">
        <v>1</v>
      </c>
      <c r="E15" s="168" t="s">
        <v>2</v>
      </c>
      <c r="F15" s="168"/>
      <c r="G15" s="168"/>
      <c r="H15" s="168" t="s">
        <v>38</v>
      </c>
      <c r="I15" s="75"/>
      <c r="J15" s="74"/>
      <c r="K15" s="74"/>
      <c r="L15" s="75"/>
      <c r="M15" s="74"/>
      <c r="N15" s="74"/>
      <c r="O15" s="74"/>
    </row>
    <row r="16" spans="1:15" ht="15" customHeight="1">
      <c r="A16" s="167"/>
      <c r="B16" s="169"/>
      <c r="C16" s="171"/>
      <c r="D16" s="169"/>
      <c r="E16" s="169"/>
      <c r="F16" s="169"/>
      <c r="G16" s="169"/>
      <c r="H16" s="169"/>
      <c r="I16" s="75"/>
      <c r="J16" s="74"/>
      <c r="K16" s="74"/>
      <c r="L16" s="75"/>
      <c r="M16" s="74"/>
      <c r="N16" s="74"/>
      <c r="O16" s="74"/>
    </row>
    <row r="17" spans="1:15" ht="15">
      <c r="A17" s="76">
        <f>IF(Rechnen!$Y$3=0,"",1)</f>
      </c>
      <c r="B17" s="77" t="str">
        <f>Rechnen!K17</f>
        <v>Mannschaft 11</v>
      </c>
      <c r="C17" s="77">
        <f>IF(Rechnen!$Y$3=0,"",Rechnen!L17)</f>
      </c>
      <c r="D17" s="78">
        <f>IF(Rechnen!$Y$3=0,"",Rechnen!M17)</f>
      </c>
      <c r="E17" s="77">
        <f>IF(Rechnen!$Y$3=0,"",Rechnen!N17)</f>
      </c>
      <c r="F17" s="79" t="s">
        <v>16</v>
      </c>
      <c r="G17" s="77">
        <f>IF(Rechnen!$Y$3=0,"",Rechnen!P17)</f>
      </c>
      <c r="H17" s="80">
        <f>IF(AND(E17="",G17=""),"",(E17-G17))</f>
      </c>
      <c r="I17" s="75"/>
      <c r="J17" s="74"/>
      <c r="K17" s="74"/>
      <c r="L17" s="75"/>
      <c r="M17" s="74"/>
      <c r="N17" s="74"/>
      <c r="O17" s="74"/>
    </row>
    <row r="18" spans="1:15" ht="15">
      <c r="A18" s="76">
        <f>IF(Rechnen!$Y$3=0,"",2)</f>
      </c>
      <c r="B18" s="77" t="str">
        <f>Rechnen!K18</f>
        <v>Mannschaft 12</v>
      </c>
      <c r="C18" s="77">
        <f>IF(Rechnen!$Y$3=0,"",Rechnen!L18)</f>
      </c>
      <c r="D18" s="78">
        <f>IF(Rechnen!$Y$3=0,"",Rechnen!M18)</f>
      </c>
      <c r="E18" s="77">
        <f>IF(Rechnen!$Y$3=0,"",Rechnen!N18)</f>
      </c>
      <c r="F18" s="79" t="s">
        <v>16</v>
      </c>
      <c r="G18" s="77">
        <f>IF(Rechnen!$Y$3=0,"",Rechnen!P18)</f>
      </c>
      <c r="H18" s="80">
        <f>IF(AND(E18="",G18=""),"",(E18-G18))</f>
      </c>
      <c r="I18" s="75"/>
      <c r="J18" s="74"/>
      <c r="K18" s="74"/>
      <c r="L18" s="75"/>
      <c r="M18" s="74"/>
      <c r="N18" s="74"/>
      <c r="O18" s="74"/>
    </row>
    <row r="19" spans="1:15" ht="15">
      <c r="A19" s="76">
        <f>IF(Rechnen!$Y$3=0,"",3)</f>
      </c>
      <c r="B19" s="77" t="str">
        <f>Rechnen!K19</f>
        <v>Mannschaft 13</v>
      </c>
      <c r="C19" s="77">
        <f>IF(Rechnen!$Y$3=0,"",Rechnen!L19)</f>
      </c>
      <c r="D19" s="78">
        <f>IF(Rechnen!$Y$3=0,"",Rechnen!M19)</f>
      </c>
      <c r="E19" s="77">
        <f>IF(Rechnen!$Y$3=0,"",Rechnen!N19)</f>
      </c>
      <c r="F19" s="79" t="s">
        <v>16</v>
      </c>
      <c r="G19" s="77">
        <f>IF(Rechnen!$Y$3=0,"",Rechnen!P19)</f>
      </c>
      <c r="H19" s="80">
        <f>IF(AND(E19="",G19=""),"",(E19-G19))</f>
      </c>
      <c r="I19" s="75"/>
      <c r="J19" s="74"/>
      <c r="K19" s="74"/>
      <c r="L19" s="75"/>
      <c r="M19" s="74"/>
      <c r="N19" s="74"/>
      <c r="O19" s="74"/>
    </row>
    <row r="20" spans="1:15" ht="15">
      <c r="A20" s="76">
        <f>IF(Rechnen!$Y$3=0,"",4)</f>
      </c>
      <c r="B20" s="77" t="str">
        <f>Rechnen!K20</f>
        <v>Mannschaft 14</v>
      </c>
      <c r="C20" s="77">
        <f>IF(Rechnen!$Y$3=0,"",Rechnen!L20)</f>
      </c>
      <c r="D20" s="78">
        <f>IF(Rechnen!$Y$3=0,"",Rechnen!M20)</f>
      </c>
      <c r="E20" s="77">
        <f>IF(Rechnen!$Y$3=0,"",Rechnen!N20)</f>
      </c>
      <c r="F20" s="79" t="s">
        <v>16</v>
      </c>
      <c r="G20" s="77">
        <f>IF(Rechnen!$Y$3=0,"",Rechnen!P20)</f>
      </c>
      <c r="H20" s="80">
        <f>IF(AND(E20="",G20=""),"",(E20-G20))</f>
      </c>
      <c r="I20" s="75"/>
      <c r="J20" s="74"/>
      <c r="K20" s="74"/>
      <c r="L20" s="75"/>
      <c r="M20" s="74"/>
      <c r="N20" s="74"/>
      <c r="O20" s="74"/>
    </row>
    <row r="21" spans="1:15" ht="15">
      <c r="A21" s="76">
        <f>IF(Rechnen!$Y$3=0,"",5)</f>
      </c>
      <c r="B21" s="77" t="str">
        <f>Rechnen!K21</f>
        <v>Mannschaft 15</v>
      </c>
      <c r="C21" s="77">
        <f>IF(Rechnen!$Y$3=0,"",Rechnen!L21)</f>
      </c>
      <c r="D21" s="78">
        <f>IF(Rechnen!$Y$3=0,"",Rechnen!M21)</f>
      </c>
      <c r="E21" s="77">
        <f>IF(Rechnen!$Y$3=0,"",Rechnen!N21)</f>
      </c>
      <c r="F21" s="79" t="s">
        <v>16</v>
      </c>
      <c r="G21" s="77">
        <f>IF(Rechnen!$Y$3=0,"",Rechnen!P21)</f>
      </c>
      <c r="H21" s="80">
        <f>IF(AND(E21="",G21=""),"",(E21-G21))</f>
      </c>
      <c r="I21" s="75"/>
      <c r="J21" s="74"/>
      <c r="K21" s="74"/>
      <c r="L21" s="75"/>
      <c r="M21" s="74"/>
      <c r="N21" s="74"/>
      <c r="O21" s="74"/>
    </row>
    <row r="22" spans="1:15" ht="15">
      <c r="A22" s="166"/>
      <c r="B22" s="168" t="s">
        <v>7</v>
      </c>
      <c r="C22" s="170" t="s">
        <v>37</v>
      </c>
      <c r="D22" s="168" t="s">
        <v>1</v>
      </c>
      <c r="E22" s="168" t="s">
        <v>2</v>
      </c>
      <c r="F22" s="168"/>
      <c r="G22" s="168"/>
      <c r="H22" s="168" t="s">
        <v>38</v>
      </c>
      <c r="I22" s="75"/>
      <c r="J22" s="74"/>
      <c r="K22" s="74"/>
      <c r="L22" s="75"/>
      <c r="M22" s="74"/>
      <c r="N22" s="74"/>
      <c r="O22" s="74"/>
    </row>
    <row r="23" spans="1:15" ht="15">
      <c r="A23" s="167"/>
      <c r="B23" s="169"/>
      <c r="C23" s="171"/>
      <c r="D23" s="169"/>
      <c r="E23" s="169"/>
      <c r="F23" s="169"/>
      <c r="G23" s="169"/>
      <c r="H23" s="169"/>
      <c r="I23" s="75"/>
      <c r="J23" s="74"/>
      <c r="K23" s="74"/>
      <c r="L23" s="75"/>
      <c r="M23" s="74"/>
      <c r="N23" s="74"/>
      <c r="O23" s="74"/>
    </row>
    <row r="24" spans="1:15" ht="15">
      <c r="A24" s="76">
        <f>IF(Rechnen!$Z$3=0,"",1)</f>
      </c>
      <c r="B24" s="77" t="str">
        <f>Rechnen!K24</f>
        <v>Mannschaft 16</v>
      </c>
      <c r="C24" s="77">
        <f>IF(Rechnen!$Z$3=0,"",Rechnen!L24)</f>
      </c>
      <c r="D24" s="78">
        <f>IF(Rechnen!$Z$3=0,"",Rechnen!M24)</f>
      </c>
      <c r="E24" s="77">
        <f>IF(Rechnen!$Z$3=0,"",Rechnen!N24)</f>
      </c>
      <c r="F24" s="79" t="s">
        <v>16</v>
      </c>
      <c r="G24" s="77">
        <f>IF(Rechnen!$Z$3=0,"",Rechnen!P24)</f>
      </c>
      <c r="H24" s="80">
        <f>IF(AND(E24="",G24=""),"",(E24-G24))</f>
      </c>
      <c r="I24" s="75"/>
      <c r="J24" s="74"/>
      <c r="K24" s="74"/>
      <c r="L24" s="75"/>
      <c r="M24" s="74"/>
      <c r="N24" s="74"/>
      <c r="O24" s="74"/>
    </row>
    <row r="25" spans="1:15" ht="15">
      <c r="A25" s="76">
        <f>IF(Rechnen!$Z$3=0,"",2)</f>
      </c>
      <c r="B25" s="77" t="str">
        <f>Rechnen!K25</f>
        <v>Mannschaft 17</v>
      </c>
      <c r="C25" s="77">
        <f>IF(Rechnen!$Z$3=0,"",Rechnen!L25)</f>
      </c>
      <c r="D25" s="78">
        <f>IF(Rechnen!$Z$3=0,"",Rechnen!M25)</f>
      </c>
      <c r="E25" s="77">
        <f>IF(Rechnen!$Z$3=0,"",Rechnen!N25)</f>
      </c>
      <c r="F25" s="79" t="s">
        <v>16</v>
      </c>
      <c r="G25" s="77">
        <f>IF(Rechnen!$Z$3=0,"",Rechnen!P25)</f>
      </c>
      <c r="H25" s="80">
        <f>IF(AND(E25="",G25=""),"",(E25-G25))</f>
      </c>
      <c r="I25" s="75"/>
      <c r="J25" s="74"/>
      <c r="K25" s="74"/>
      <c r="L25" s="75"/>
      <c r="M25" s="74"/>
      <c r="N25" s="74"/>
      <c r="O25" s="74"/>
    </row>
    <row r="26" spans="1:15" ht="15">
      <c r="A26" s="76">
        <f>IF(Rechnen!$Z$3=0,"",3)</f>
      </c>
      <c r="B26" s="77" t="str">
        <f>Rechnen!K26</f>
        <v>Mannschaft 18</v>
      </c>
      <c r="C26" s="77">
        <f>IF(Rechnen!$Z$3=0,"",Rechnen!L26)</f>
      </c>
      <c r="D26" s="78">
        <f>IF(Rechnen!$Z$3=0,"",Rechnen!M26)</f>
      </c>
      <c r="E26" s="77">
        <f>IF(Rechnen!$Z$3=0,"",Rechnen!N26)</f>
      </c>
      <c r="F26" s="79" t="s">
        <v>16</v>
      </c>
      <c r="G26" s="77">
        <f>IF(Rechnen!$Z$3=0,"",Rechnen!P26)</f>
      </c>
      <c r="H26" s="80">
        <f>IF(AND(E26="",G26=""),"",(E26-G26))</f>
      </c>
      <c r="I26" s="75"/>
      <c r="J26" s="74"/>
      <c r="K26" s="74"/>
      <c r="L26" s="75"/>
      <c r="M26" s="74"/>
      <c r="N26" s="74"/>
      <c r="O26" s="74"/>
    </row>
    <row r="27" spans="1:15" ht="15">
      <c r="A27" s="76">
        <f>IF(Rechnen!$Z$3=0,"",4)</f>
      </c>
      <c r="B27" s="77" t="str">
        <f>Rechnen!K27</f>
        <v>Mannschaft 19</v>
      </c>
      <c r="C27" s="77">
        <f>IF(Rechnen!$Z$3=0,"",Rechnen!L27)</f>
      </c>
      <c r="D27" s="78">
        <f>IF(Rechnen!$Z$3=0,"",Rechnen!M27)</f>
      </c>
      <c r="E27" s="77">
        <f>IF(Rechnen!$Z$3=0,"",Rechnen!N27)</f>
      </c>
      <c r="F27" s="79" t="s">
        <v>16</v>
      </c>
      <c r="G27" s="77">
        <f>IF(Rechnen!$Z$3=0,"",Rechnen!P27)</f>
      </c>
      <c r="H27" s="80">
        <f>IF(AND(E27="",G27=""),"",(E27-G27))</f>
      </c>
      <c r="I27" s="75"/>
      <c r="J27" s="74"/>
      <c r="K27" s="74"/>
      <c r="L27" s="75"/>
      <c r="M27" s="74"/>
      <c r="N27" s="74"/>
      <c r="O27" s="74"/>
    </row>
    <row r="28" spans="1:15" ht="15">
      <c r="A28" s="76">
        <f>IF(Rechnen!$Z$3=0,"",5)</f>
      </c>
      <c r="B28" s="77" t="str">
        <f>Rechnen!K28</f>
        <v>Mannschaft 20</v>
      </c>
      <c r="C28" s="77">
        <f>IF(Rechnen!$Z$3=0,"",Rechnen!L28)</f>
      </c>
      <c r="D28" s="78">
        <f>IF(Rechnen!$Z$3=0,"",Rechnen!M28)</f>
      </c>
      <c r="E28" s="77">
        <f>IF(Rechnen!$Z$3=0,"",Rechnen!N28)</f>
      </c>
      <c r="F28" s="79" t="s">
        <v>16</v>
      </c>
      <c r="G28" s="77">
        <f>IF(Rechnen!$Z$3=0,"",Rechnen!P28)</f>
      </c>
      <c r="H28" s="80">
        <f>IF(AND(E28="",G28=""),"",(E28-G28))</f>
      </c>
      <c r="I28" s="75"/>
      <c r="J28" s="74"/>
      <c r="K28" s="74"/>
      <c r="L28" s="75"/>
      <c r="M28" s="74"/>
      <c r="N28" s="74"/>
      <c r="O28" s="74"/>
    </row>
    <row r="29" spans="1:15" ht="15">
      <c r="A29" s="82"/>
      <c r="B29" s="74"/>
      <c r="C29" s="74"/>
      <c r="D29" s="90"/>
      <c r="E29" s="74"/>
      <c r="F29" s="74"/>
      <c r="G29" s="74"/>
      <c r="H29" s="74"/>
      <c r="I29" s="75"/>
      <c r="J29" s="74"/>
      <c r="K29" s="74"/>
      <c r="L29" s="75"/>
      <c r="M29" s="74"/>
      <c r="N29" s="74"/>
      <c r="O29" s="74"/>
    </row>
    <row r="30" spans="1:15" ht="15">
      <c r="A30" s="82"/>
      <c r="B30" s="74"/>
      <c r="C30" s="74"/>
      <c r="D30" s="90"/>
      <c r="E30" s="74"/>
      <c r="F30" s="74"/>
      <c r="G30" s="74"/>
      <c r="H30" s="74"/>
      <c r="I30" s="75"/>
      <c r="J30" s="74"/>
      <c r="K30" s="74"/>
      <c r="L30" s="75"/>
      <c r="M30" s="74"/>
      <c r="N30" s="74"/>
      <c r="O30" s="74"/>
    </row>
    <row r="31" spans="1:15" ht="15">
      <c r="A31" s="82"/>
      <c r="B31" s="74"/>
      <c r="C31" s="74"/>
      <c r="D31" s="90"/>
      <c r="E31" s="74"/>
      <c r="F31" s="74"/>
      <c r="G31" s="74"/>
      <c r="H31" s="74"/>
      <c r="I31" s="75"/>
      <c r="J31" s="74"/>
      <c r="K31" s="74"/>
      <c r="L31" s="75"/>
      <c r="M31" s="74"/>
      <c r="N31" s="74"/>
      <c r="O31" s="74"/>
    </row>
    <row r="32" spans="1:15" ht="15">
      <c r="A32" s="82"/>
      <c r="B32" s="74"/>
      <c r="C32" s="74"/>
      <c r="D32" s="90"/>
      <c r="E32" s="74"/>
      <c r="F32" s="74"/>
      <c r="G32" s="74"/>
      <c r="H32" s="74"/>
      <c r="I32" s="75"/>
      <c r="J32" s="74"/>
      <c r="K32" s="74"/>
      <c r="L32" s="75"/>
      <c r="M32" s="74"/>
      <c r="N32" s="74"/>
      <c r="O32" s="74"/>
    </row>
    <row r="33" spans="1:15" ht="15">
      <c r="A33" s="82"/>
      <c r="B33" s="74"/>
      <c r="C33" s="74"/>
      <c r="D33" s="90"/>
      <c r="E33" s="74"/>
      <c r="F33" s="74"/>
      <c r="G33" s="74"/>
      <c r="H33" s="74"/>
      <c r="I33" s="75"/>
      <c r="J33" s="74"/>
      <c r="K33" s="74"/>
      <c r="L33" s="75"/>
      <c r="M33" s="74"/>
      <c r="N33" s="74"/>
      <c r="O33" s="74"/>
    </row>
    <row r="34" spans="1:15" ht="15">
      <c r="A34" s="82"/>
      <c r="B34" s="74"/>
      <c r="C34" s="74"/>
      <c r="D34" s="90"/>
      <c r="E34" s="74"/>
      <c r="F34" s="74"/>
      <c r="G34" s="74"/>
      <c r="H34" s="74"/>
      <c r="I34" s="75"/>
      <c r="J34" s="74"/>
      <c r="K34" s="74"/>
      <c r="L34" s="75"/>
      <c r="M34" s="74"/>
      <c r="N34" s="74"/>
      <c r="O34" s="74"/>
    </row>
  </sheetData>
  <sheetProtection password="E760" sheet="1" objects="1" scenarios="1"/>
  <mergeCells count="20">
    <mergeCell ref="D22:D23"/>
    <mergeCell ref="C15:C16"/>
    <mergeCell ref="D15:D16"/>
    <mergeCell ref="A8:A9"/>
    <mergeCell ref="H8:H9"/>
    <mergeCell ref="E8:G9"/>
    <mergeCell ref="E22:G23"/>
    <mergeCell ref="H22:H23"/>
    <mergeCell ref="A15:A16"/>
    <mergeCell ref="B15:B16"/>
    <mergeCell ref="A22:A23"/>
    <mergeCell ref="B22:B23"/>
    <mergeCell ref="C22:C23"/>
    <mergeCell ref="E15:G16"/>
    <mergeCell ref="H15:H16"/>
    <mergeCell ref="B1:H1"/>
    <mergeCell ref="E2:G2"/>
    <mergeCell ref="C8:C9"/>
    <mergeCell ref="B8:B9"/>
    <mergeCell ref="D8:D9"/>
  </mergeCells>
  <printOptions/>
  <pageMargins left="0.6299212598425197" right="0.35433070866141736" top="1.5748031496062993" bottom="0.5118110236220472" header="0.4330708661417323" footer="0.35433070866141736"/>
  <pageSetup horizontalDpi="600" verticalDpi="600" orientation="portrait" paperSize="9" r:id="rId3"/>
  <headerFooter alignWithMargins="0">
    <oddHeader xml:space="preserve">&amp;L&amp;"Arial,Fett Kursiv"&amp;15 16. Jugendfußballturnier&amp;C&amp;"Arial,Fett"&amp;14           &amp;R&amp;"Arial,Fett Kursiv"&amp;14&amp;UE2-Junioren Jahrgang 2003
Spielplan&amp;10&amp;U
Sonntag  07. Juli 2013
Sportplatz </oddHeader>
    <oddFooter>&amp;R&amp;8Seite &amp;P von &amp;N</oddFooter>
  </headerFooter>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Tabelle3"/>
  <dimension ref="A1:M132"/>
  <sheetViews>
    <sheetView showRowColHeaders="0" zoomScale="142" zoomScaleNormal="142" workbookViewId="0" topLeftCell="A1">
      <selection activeCell="I15" sqref="I15"/>
    </sheetView>
  </sheetViews>
  <sheetFormatPr defaultColWidth="11.421875" defaultRowHeight="12.75"/>
  <cols>
    <col min="1" max="1" width="8.140625" style="43" customWidth="1"/>
    <col min="2" max="2" width="14.7109375" style="58" customWidth="1"/>
    <col min="3" max="3" width="5.28125" style="55" customWidth="1"/>
    <col min="4" max="4" width="4.421875" style="43" customWidth="1"/>
    <col min="5" max="5" width="3.8515625" style="43" customWidth="1"/>
    <col min="6" max="6" width="22.140625" style="43" customWidth="1"/>
    <col min="7" max="7" width="2.140625" style="40" customWidth="1"/>
    <col min="8" max="8" width="21.140625" style="43" customWidth="1"/>
    <col min="9" max="9" width="4.7109375" style="40" customWidth="1"/>
    <col min="10" max="10" width="3.8515625" style="43" customWidth="1"/>
    <col min="11" max="11" width="3.8515625" style="40" customWidth="1"/>
    <col min="12" max="12" width="18.7109375" style="40" customWidth="1"/>
    <col min="13" max="13" width="9.7109375" style="40" customWidth="1"/>
    <col min="14" max="16384" width="11.421875" style="40" customWidth="1"/>
  </cols>
  <sheetData>
    <row r="1" spans="1:13" s="41" customFormat="1" ht="12.75">
      <c r="A1" s="187" t="s">
        <v>0</v>
      </c>
      <c r="B1" s="188"/>
      <c r="C1" s="117" t="s">
        <v>1</v>
      </c>
      <c r="D1" s="118" t="s">
        <v>2</v>
      </c>
      <c r="E1" s="119"/>
      <c r="F1" s="40"/>
      <c r="H1" s="42" t="s">
        <v>3</v>
      </c>
      <c r="I1" s="37" t="s">
        <v>1</v>
      </c>
      <c r="J1" s="38" t="s">
        <v>2</v>
      </c>
      <c r="K1" s="39"/>
      <c r="L1" s="179" t="s">
        <v>60</v>
      </c>
      <c r="M1" s="179"/>
    </row>
    <row r="2" spans="1:13" ht="12.75">
      <c r="A2" s="189" t="str">
        <f>Vorgaben!A2</f>
        <v>Mannschaft 1</v>
      </c>
      <c r="B2" s="190"/>
      <c r="C2" s="45"/>
      <c r="D2" s="46"/>
      <c r="E2" s="120"/>
      <c r="F2" s="40"/>
      <c r="H2" s="44" t="str">
        <f>Vorgaben!B2</f>
        <v>Mannschaft 11</v>
      </c>
      <c r="I2" s="46"/>
      <c r="J2" s="47"/>
      <c r="K2" s="47"/>
      <c r="L2" s="179"/>
      <c r="M2" s="179"/>
    </row>
    <row r="3" spans="1:13" ht="12.75" customHeight="1">
      <c r="A3" s="189" t="str">
        <f>Vorgaben!A3</f>
        <v>Mannschaft 2</v>
      </c>
      <c r="B3" s="190"/>
      <c r="C3" s="45"/>
      <c r="D3" s="46"/>
      <c r="E3" s="120"/>
      <c r="F3" s="40"/>
      <c r="H3" s="44" t="str">
        <f>Vorgaben!B3</f>
        <v>Mannschaft 12</v>
      </c>
      <c r="I3" s="46"/>
      <c r="J3" s="47"/>
      <c r="K3" s="47"/>
      <c r="L3" s="179"/>
      <c r="M3" s="179"/>
    </row>
    <row r="4" spans="1:13" ht="12.75">
      <c r="A4" s="189" t="str">
        <f>Vorgaben!A4</f>
        <v>Mannschaft 3</v>
      </c>
      <c r="B4" s="190"/>
      <c r="C4" s="45"/>
      <c r="D4" s="46"/>
      <c r="E4" s="120"/>
      <c r="F4" s="40"/>
      <c r="H4" s="44" t="str">
        <f>Vorgaben!B4</f>
        <v>Mannschaft 13</v>
      </c>
      <c r="I4" s="46"/>
      <c r="J4" s="47"/>
      <c r="K4" s="47"/>
      <c r="L4" s="180" t="s">
        <v>61</v>
      </c>
      <c r="M4" s="181"/>
    </row>
    <row r="5" spans="1:13" ht="12.75">
      <c r="A5" s="189" t="str">
        <f>Vorgaben!A5</f>
        <v>Mannschaft 4</v>
      </c>
      <c r="B5" s="190"/>
      <c r="C5" s="45"/>
      <c r="D5" s="46"/>
      <c r="E5" s="120"/>
      <c r="F5" s="40"/>
      <c r="H5" s="44" t="str">
        <f>Vorgaben!B5</f>
        <v>Mannschaft 14</v>
      </c>
      <c r="I5" s="46"/>
      <c r="J5" s="47"/>
      <c r="K5" s="47"/>
      <c r="L5" s="105" t="s">
        <v>87</v>
      </c>
      <c r="M5" s="106">
        <v>1</v>
      </c>
    </row>
    <row r="6" spans="1:13" ht="13.5" thickBot="1">
      <c r="A6" s="193" t="str">
        <f>Vorgaben!A6</f>
        <v>Mannschaft 5</v>
      </c>
      <c r="B6" s="194"/>
      <c r="C6" s="121"/>
      <c r="D6" s="122"/>
      <c r="E6" s="123"/>
      <c r="F6" s="40"/>
      <c r="H6" s="44" t="str">
        <f>Vorgaben!B6</f>
        <v>Mannschaft 15</v>
      </c>
      <c r="I6" s="46"/>
      <c r="J6" s="47"/>
      <c r="K6" s="47"/>
      <c r="L6" s="107" t="s">
        <v>88</v>
      </c>
      <c r="M6" s="106">
        <v>2</v>
      </c>
    </row>
    <row r="7" spans="12:13" ht="13.5" thickBot="1">
      <c r="L7" s="105" t="s">
        <v>89</v>
      </c>
      <c r="M7" s="106">
        <v>3</v>
      </c>
    </row>
    <row r="8" spans="1:13" ht="12.75">
      <c r="A8" s="187" t="s">
        <v>6</v>
      </c>
      <c r="B8" s="188"/>
      <c r="C8" s="117" t="s">
        <v>1</v>
      </c>
      <c r="D8" s="118" t="s">
        <v>2</v>
      </c>
      <c r="E8" s="119"/>
      <c r="H8" s="42" t="s">
        <v>7</v>
      </c>
      <c r="I8" s="37" t="s">
        <v>1</v>
      </c>
      <c r="J8" s="38" t="s">
        <v>2</v>
      </c>
      <c r="K8" s="39"/>
      <c r="L8" s="107" t="s">
        <v>90</v>
      </c>
      <c r="M8" s="106">
        <v>4</v>
      </c>
    </row>
    <row r="9" spans="1:13" ht="12.75">
      <c r="A9" s="189" t="str">
        <f>Vorgaben!A9</f>
        <v>Mannschaft 6</v>
      </c>
      <c r="B9" s="190"/>
      <c r="C9" s="45"/>
      <c r="D9" s="46"/>
      <c r="E9" s="120"/>
      <c r="H9" s="44" t="str">
        <f>Vorgaben!B9</f>
        <v>Mannschaft 16</v>
      </c>
      <c r="I9" s="46"/>
      <c r="J9" s="48"/>
      <c r="K9" s="48"/>
      <c r="L9" s="105" t="s">
        <v>91</v>
      </c>
      <c r="M9" s="106">
        <v>5</v>
      </c>
    </row>
    <row r="10" spans="1:13" ht="12.75">
      <c r="A10" s="189" t="str">
        <f>Vorgaben!A10</f>
        <v>Mannschaft 7</v>
      </c>
      <c r="B10" s="190"/>
      <c r="C10" s="45"/>
      <c r="D10" s="46"/>
      <c r="E10" s="120"/>
      <c r="H10" s="44" t="str">
        <f>Vorgaben!B10</f>
        <v>Mannschaft 17</v>
      </c>
      <c r="I10" s="46"/>
      <c r="J10" s="48"/>
      <c r="K10" s="48"/>
      <c r="L10" s="107" t="s">
        <v>92</v>
      </c>
      <c r="M10" s="106">
        <v>6</v>
      </c>
    </row>
    <row r="11" spans="1:13" ht="12.75" customHeight="1">
      <c r="A11" s="189" t="str">
        <f>Vorgaben!A11</f>
        <v>Mannschaft 8</v>
      </c>
      <c r="B11" s="190"/>
      <c r="C11" s="45"/>
      <c r="D11" s="46"/>
      <c r="E11" s="120"/>
      <c r="H11" s="44" t="str">
        <f>Vorgaben!B11</f>
        <v>Mannschaft 18</v>
      </c>
      <c r="I11" s="46"/>
      <c r="J11" s="48"/>
      <c r="K11" s="48"/>
      <c r="L11" s="105" t="s">
        <v>141</v>
      </c>
      <c r="M11" s="106">
        <v>7</v>
      </c>
    </row>
    <row r="12" spans="1:13" ht="12.75">
      <c r="A12" s="189" t="str">
        <f>Vorgaben!A12</f>
        <v>Mannschaft 9</v>
      </c>
      <c r="B12" s="190"/>
      <c r="C12" s="45"/>
      <c r="D12" s="46"/>
      <c r="E12" s="120"/>
      <c r="H12" s="44" t="str">
        <f>Vorgaben!B12</f>
        <v>Mannschaft 19</v>
      </c>
      <c r="I12" s="46"/>
      <c r="J12" s="48"/>
      <c r="K12" s="48"/>
      <c r="L12" s="107" t="s">
        <v>142</v>
      </c>
      <c r="M12" s="106">
        <v>8</v>
      </c>
    </row>
    <row r="13" spans="1:13" ht="13.5" thickBot="1">
      <c r="A13" s="193" t="str">
        <f>Vorgaben!A13</f>
        <v>Mannschaft 10</v>
      </c>
      <c r="B13" s="194"/>
      <c r="C13" s="121"/>
      <c r="D13" s="122"/>
      <c r="E13" s="123"/>
      <c r="H13" s="44" t="str">
        <f>Vorgaben!B13</f>
        <v>Mannschaft 20</v>
      </c>
      <c r="I13" s="46"/>
      <c r="J13" s="48"/>
      <c r="K13" s="48"/>
      <c r="L13" s="191" t="s">
        <v>140</v>
      </c>
      <c r="M13" s="191"/>
    </row>
    <row r="14" spans="12:13" ht="6.75" customHeight="1">
      <c r="L14" s="191"/>
      <c r="M14" s="191"/>
    </row>
    <row r="15" spans="1:13" s="49" customFormat="1" ht="18.75" thickBot="1">
      <c r="A15" s="49" t="s">
        <v>8</v>
      </c>
      <c r="B15" s="49" t="s">
        <v>9</v>
      </c>
      <c r="C15" s="50" t="s">
        <v>10</v>
      </c>
      <c r="D15" s="51" t="s">
        <v>11</v>
      </c>
      <c r="E15" s="51"/>
      <c r="F15" s="52" t="s">
        <v>12</v>
      </c>
      <c r="G15" s="52"/>
      <c r="H15" s="140"/>
      <c r="I15" s="141" t="s">
        <v>13</v>
      </c>
      <c r="J15" s="142"/>
      <c r="K15" s="142"/>
      <c r="L15" s="192"/>
      <c r="M15" s="192"/>
    </row>
    <row r="16" spans="1:13" ht="12.75">
      <c r="A16" s="222">
        <f>Vorgaben!$D$13</f>
        <v>0.375</v>
      </c>
      <c r="B16" s="206">
        <v>1</v>
      </c>
      <c r="C16" s="207" t="s">
        <v>74</v>
      </c>
      <c r="D16" s="208" t="s">
        <v>14</v>
      </c>
      <c r="E16" s="209"/>
      <c r="F16" s="210" t="str">
        <f>A2</f>
        <v>Mannschaft 1</v>
      </c>
      <c r="G16" s="209" t="s">
        <v>15</v>
      </c>
      <c r="H16" s="211" t="str">
        <f>A3</f>
        <v>Mannschaft 2</v>
      </c>
      <c r="I16" s="212"/>
      <c r="J16" s="209" t="s">
        <v>16</v>
      </c>
      <c r="K16" s="213"/>
      <c r="L16" s="115" t="str">
        <f aca="true" t="shared" si="0" ref="L16:L55">IF(M16="","",CHOOSE(M16,$L$5,$L$6,$L$7,$L$8,$L$9,$L$10,$L$11,$L$12))</f>
        <v>SR 1</v>
      </c>
      <c r="M16" s="108">
        <v>1</v>
      </c>
    </row>
    <row r="17" spans="1:13" ht="12.75">
      <c r="A17" s="223">
        <f>A16</f>
        <v>0.375</v>
      </c>
      <c r="B17" s="214">
        <v>2</v>
      </c>
      <c r="C17" s="215" t="s">
        <v>75</v>
      </c>
      <c r="D17" s="216" t="s">
        <v>14</v>
      </c>
      <c r="E17" s="217"/>
      <c r="F17" s="218" t="str">
        <f>A4</f>
        <v>Mannschaft 3</v>
      </c>
      <c r="G17" s="217" t="s">
        <v>15</v>
      </c>
      <c r="H17" s="219" t="str">
        <f>A5</f>
        <v>Mannschaft 4</v>
      </c>
      <c r="I17" s="220"/>
      <c r="J17" s="217" t="s">
        <v>16</v>
      </c>
      <c r="K17" s="221"/>
      <c r="L17" s="115" t="str">
        <f t="shared" si="0"/>
        <v>SR 2</v>
      </c>
      <c r="M17" s="108">
        <v>2</v>
      </c>
    </row>
    <row r="18" spans="1:13" ht="12.75">
      <c r="A18" s="226">
        <f>A17+Vorgaben!$D$3+Vorgaben!$D$5</f>
        <v>0.3854166666666667</v>
      </c>
      <c r="B18" s="227">
        <v>3</v>
      </c>
      <c r="C18" s="228" t="s">
        <v>74</v>
      </c>
      <c r="D18" s="229" t="s">
        <v>17</v>
      </c>
      <c r="E18" s="230"/>
      <c r="F18" s="231" t="str">
        <f>A9</f>
        <v>Mannschaft 6</v>
      </c>
      <c r="G18" s="230" t="s">
        <v>15</v>
      </c>
      <c r="H18" s="232" t="str">
        <f>A10</f>
        <v>Mannschaft 7</v>
      </c>
      <c r="I18" s="233"/>
      <c r="J18" s="230" t="s">
        <v>16</v>
      </c>
      <c r="K18" s="234"/>
      <c r="L18" s="116" t="str">
        <f t="shared" si="0"/>
        <v>SR 3</v>
      </c>
      <c r="M18" s="108">
        <v>3</v>
      </c>
    </row>
    <row r="19" spans="1:13" ht="12.75">
      <c r="A19" s="226">
        <f>A18</f>
        <v>0.3854166666666667</v>
      </c>
      <c r="B19" s="227">
        <v>4</v>
      </c>
      <c r="C19" s="228" t="s">
        <v>75</v>
      </c>
      <c r="D19" s="229" t="s">
        <v>17</v>
      </c>
      <c r="E19" s="230"/>
      <c r="F19" s="231" t="str">
        <f>A11</f>
        <v>Mannschaft 8</v>
      </c>
      <c r="G19" s="230" t="s">
        <v>15</v>
      </c>
      <c r="H19" s="232" t="str">
        <f>A12</f>
        <v>Mannschaft 9</v>
      </c>
      <c r="I19" s="233"/>
      <c r="J19" s="230" t="s">
        <v>16</v>
      </c>
      <c r="K19" s="234"/>
      <c r="L19" s="116" t="str">
        <f t="shared" si="0"/>
        <v>SR 4</v>
      </c>
      <c r="M19" s="108">
        <v>4</v>
      </c>
    </row>
    <row r="20" spans="1:13" ht="12.75" customHeight="1">
      <c r="A20" s="223">
        <f>A19+Vorgaben!$D$3+Vorgaben!$D$5</f>
        <v>0.39583333333333337</v>
      </c>
      <c r="B20" s="214">
        <v>5</v>
      </c>
      <c r="C20" s="215" t="s">
        <v>74</v>
      </c>
      <c r="D20" s="216" t="s">
        <v>18</v>
      </c>
      <c r="E20" s="217"/>
      <c r="F20" s="218" t="str">
        <f>H2</f>
        <v>Mannschaft 11</v>
      </c>
      <c r="G20" s="217" t="s">
        <v>15</v>
      </c>
      <c r="H20" s="219" t="str">
        <f>H3</f>
        <v>Mannschaft 12</v>
      </c>
      <c r="I20" s="220"/>
      <c r="J20" s="217" t="s">
        <v>16</v>
      </c>
      <c r="K20" s="221"/>
      <c r="L20" s="115" t="str">
        <f t="shared" si="0"/>
        <v>SR 5</v>
      </c>
      <c r="M20" s="108">
        <v>5</v>
      </c>
    </row>
    <row r="21" spans="1:13" ht="12.75">
      <c r="A21" s="223">
        <f>A20</f>
        <v>0.39583333333333337</v>
      </c>
      <c r="B21" s="214">
        <v>6</v>
      </c>
      <c r="C21" s="215" t="s">
        <v>75</v>
      </c>
      <c r="D21" s="216" t="s">
        <v>18</v>
      </c>
      <c r="E21" s="217"/>
      <c r="F21" s="218" t="str">
        <f>H4</f>
        <v>Mannschaft 13</v>
      </c>
      <c r="G21" s="217" t="s">
        <v>15</v>
      </c>
      <c r="H21" s="219" t="str">
        <f>H5</f>
        <v>Mannschaft 14</v>
      </c>
      <c r="I21" s="220"/>
      <c r="J21" s="217" t="s">
        <v>16</v>
      </c>
      <c r="K21" s="221"/>
      <c r="L21" s="115" t="str">
        <f t="shared" si="0"/>
        <v>SR 6</v>
      </c>
      <c r="M21" s="108">
        <v>6</v>
      </c>
    </row>
    <row r="22" spans="1:13" ht="12.75">
      <c r="A22" s="226">
        <f>A21+Vorgaben!$D$3+Vorgaben!$D$5</f>
        <v>0.40625000000000006</v>
      </c>
      <c r="B22" s="227">
        <v>7</v>
      </c>
      <c r="C22" s="228" t="s">
        <v>74</v>
      </c>
      <c r="D22" s="229" t="s">
        <v>19</v>
      </c>
      <c r="E22" s="230"/>
      <c r="F22" s="231" t="str">
        <f>H9</f>
        <v>Mannschaft 16</v>
      </c>
      <c r="G22" s="230" t="s">
        <v>15</v>
      </c>
      <c r="H22" s="232" t="str">
        <f>H10</f>
        <v>Mannschaft 17</v>
      </c>
      <c r="I22" s="233"/>
      <c r="J22" s="230" t="s">
        <v>16</v>
      </c>
      <c r="K22" s="234"/>
      <c r="L22" s="116" t="str">
        <f t="shared" si="0"/>
        <v>SR 7</v>
      </c>
      <c r="M22" s="108">
        <v>7</v>
      </c>
    </row>
    <row r="23" spans="1:13" ht="12.75">
      <c r="A23" s="226">
        <f>A22</f>
        <v>0.40625000000000006</v>
      </c>
      <c r="B23" s="227">
        <v>8</v>
      </c>
      <c r="C23" s="228" t="s">
        <v>75</v>
      </c>
      <c r="D23" s="229" t="s">
        <v>19</v>
      </c>
      <c r="E23" s="230"/>
      <c r="F23" s="231" t="str">
        <f>H11</f>
        <v>Mannschaft 18</v>
      </c>
      <c r="G23" s="230" t="s">
        <v>15</v>
      </c>
      <c r="H23" s="232" t="str">
        <f>H12</f>
        <v>Mannschaft 19</v>
      </c>
      <c r="I23" s="233"/>
      <c r="J23" s="230" t="s">
        <v>16</v>
      </c>
      <c r="K23" s="234"/>
      <c r="L23" s="116" t="str">
        <f t="shared" si="0"/>
        <v>SR 8</v>
      </c>
      <c r="M23" s="108">
        <v>8</v>
      </c>
    </row>
    <row r="24" spans="1:13" ht="12.75">
      <c r="A24" s="223">
        <f>A23+Vorgaben!$D$3+Vorgaben!$D$5</f>
        <v>0.41666666666666674</v>
      </c>
      <c r="B24" s="214">
        <v>9</v>
      </c>
      <c r="C24" s="215" t="s">
        <v>74</v>
      </c>
      <c r="D24" s="216" t="s">
        <v>14</v>
      </c>
      <c r="E24" s="217"/>
      <c r="F24" s="218" t="str">
        <f>A3</f>
        <v>Mannschaft 2</v>
      </c>
      <c r="G24" s="217" t="s">
        <v>15</v>
      </c>
      <c r="H24" s="219" t="str">
        <f>A6</f>
        <v>Mannschaft 5</v>
      </c>
      <c r="I24" s="220"/>
      <c r="J24" s="217" t="s">
        <v>16</v>
      </c>
      <c r="K24" s="221"/>
      <c r="L24" s="115">
        <f t="shared" si="0"/>
      </c>
      <c r="M24" s="108"/>
    </row>
    <row r="25" spans="1:13" ht="12.75">
      <c r="A25" s="223">
        <f>A24</f>
        <v>0.41666666666666674</v>
      </c>
      <c r="B25" s="214">
        <v>10</v>
      </c>
      <c r="C25" s="215" t="s">
        <v>75</v>
      </c>
      <c r="D25" s="216" t="s">
        <v>14</v>
      </c>
      <c r="E25" s="217"/>
      <c r="F25" s="218" t="str">
        <f>A2</f>
        <v>Mannschaft 1</v>
      </c>
      <c r="G25" s="217" t="s">
        <v>15</v>
      </c>
      <c r="H25" s="219" t="str">
        <f>A4</f>
        <v>Mannschaft 3</v>
      </c>
      <c r="I25" s="220"/>
      <c r="J25" s="217" t="s">
        <v>16</v>
      </c>
      <c r="K25" s="221"/>
      <c r="L25" s="115">
        <f t="shared" si="0"/>
      </c>
      <c r="M25" s="108"/>
    </row>
    <row r="26" spans="1:13" ht="12.75">
      <c r="A26" s="226">
        <f>A25+Vorgaben!$D$3+Vorgaben!$D$5</f>
        <v>0.4270833333333334</v>
      </c>
      <c r="B26" s="227">
        <v>11</v>
      </c>
      <c r="C26" s="228" t="s">
        <v>74</v>
      </c>
      <c r="D26" s="229" t="s">
        <v>17</v>
      </c>
      <c r="E26" s="230"/>
      <c r="F26" s="231" t="str">
        <f>A10</f>
        <v>Mannschaft 7</v>
      </c>
      <c r="G26" s="230" t="s">
        <v>15</v>
      </c>
      <c r="H26" s="232" t="str">
        <f>A13</f>
        <v>Mannschaft 10</v>
      </c>
      <c r="I26" s="233"/>
      <c r="J26" s="230" t="s">
        <v>16</v>
      </c>
      <c r="K26" s="234"/>
      <c r="L26" s="116">
        <f t="shared" si="0"/>
      </c>
      <c r="M26" s="108"/>
    </row>
    <row r="27" spans="1:13" ht="12.75">
      <c r="A27" s="226">
        <f>A26</f>
        <v>0.4270833333333334</v>
      </c>
      <c r="B27" s="227">
        <v>12</v>
      </c>
      <c r="C27" s="228" t="s">
        <v>75</v>
      </c>
      <c r="D27" s="229" t="s">
        <v>17</v>
      </c>
      <c r="E27" s="230"/>
      <c r="F27" s="231" t="str">
        <f>A9</f>
        <v>Mannschaft 6</v>
      </c>
      <c r="G27" s="230" t="s">
        <v>15</v>
      </c>
      <c r="H27" s="232" t="str">
        <f>A11</f>
        <v>Mannschaft 8</v>
      </c>
      <c r="I27" s="233"/>
      <c r="J27" s="230" t="s">
        <v>16</v>
      </c>
      <c r="K27" s="234"/>
      <c r="L27" s="116">
        <f t="shared" si="0"/>
      </c>
      <c r="M27" s="108"/>
    </row>
    <row r="28" spans="1:13" ht="12.75">
      <c r="A28" s="223">
        <f>A27+Vorgaben!$D$3+Vorgaben!$D$5</f>
        <v>0.4375000000000001</v>
      </c>
      <c r="B28" s="214">
        <v>13</v>
      </c>
      <c r="C28" s="215" t="s">
        <v>74</v>
      </c>
      <c r="D28" s="216" t="s">
        <v>18</v>
      </c>
      <c r="E28" s="217"/>
      <c r="F28" s="218" t="str">
        <f>H3</f>
        <v>Mannschaft 12</v>
      </c>
      <c r="G28" s="217" t="s">
        <v>15</v>
      </c>
      <c r="H28" s="219" t="str">
        <f>H6</f>
        <v>Mannschaft 15</v>
      </c>
      <c r="I28" s="220"/>
      <c r="J28" s="217" t="s">
        <v>16</v>
      </c>
      <c r="K28" s="221"/>
      <c r="L28" s="115">
        <f t="shared" si="0"/>
      </c>
      <c r="M28" s="108"/>
    </row>
    <row r="29" spans="1:13" ht="12.75">
      <c r="A29" s="223">
        <f>A28</f>
        <v>0.4375000000000001</v>
      </c>
      <c r="B29" s="214">
        <v>14</v>
      </c>
      <c r="C29" s="215" t="s">
        <v>75</v>
      </c>
      <c r="D29" s="216" t="s">
        <v>18</v>
      </c>
      <c r="E29" s="217"/>
      <c r="F29" s="218" t="str">
        <f>H2</f>
        <v>Mannschaft 11</v>
      </c>
      <c r="G29" s="217" t="s">
        <v>15</v>
      </c>
      <c r="H29" s="219" t="str">
        <f>H4</f>
        <v>Mannschaft 13</v>
      </c>
      <c r="I29" s="220"/>
      <c r="J29" s="217" t="s">
        <v>16</v>
      </c>
      <c r="K29" s="221"/>
      <c r="L29" s="115" t="str">
        <f t="shared" si="0"/>
        <v>SR 8</v>
      </c>
      <c r="M29" s="108">
        <v>8</v>
      </c>
    </row>
    <row r="30" spans="1:13" ht="12.75">
      <c r="A30" s="226">
        <f>A29+Vorgaben!$D$3+Vorgaben!$D$5</f>
        <v>0.4479166666666668</v>
      </c>
      <c r="B30" s="227">
        <v>15</v>
      </c>
      <c r="C30" s="228" t="s">
        <v>74</v>
      </c>
      <c r="D30" s="229" t="s">
        <v>19</v>
      </c>
      <c r="E30" s="230"/>
      <c r="F30" s="231" t="str">
        <f>H10</f>
        <v>Mannschaft 17</v>
      </c>
      <c r="G30" s="230" t="s">
        <v>15</v>
      </c>
      <c r="H30" s="232" t="str">
        <f>H13</f>
        <v>Mannschaft 20</v>
      </c>
      <c r="I30" s="233"/>
      <c r="J30" s="230" t="s">
        <v>16</v>
      </c>
      <c r="K30" s="234"/>
      <c r="L30" s="116" t="str">
        <f t="shared" si="0"/>
        <v>SR 7</v>
      </c>
      <c r="M30" s="108">
        <v>7</v>
      </c>
    </row>
    <row r="31" spans="1:13" ht="12.75">
      <c r="A31" s="226">
        <f>A30</f>
        <v>0.4479166666666668</v>
      </c>
      <c r="B31" s="227">
        <v>16</v>
      </c>
      <c r="C31" s="228" t="s">
        <v>75</v>
      </c>
      <c r="D31" s="229" t="s">
        <v>19</v>
      </c>
      <c r="E31" s="230"/>
      <c r="F31" s="231" t="str">
        <f>H9</f>
        <v>Mannschaft 16</v>
      </c>
      <c r="G31" s="230" t="s">
        <v>15</v>
      </c>
      <c r="H31" s="232" t="str">
        <f>H11</f>
        <v>Mannschaft 18</v>
      </c>
      <c r="I31" s="233"/>
      <c r="J31" s="230" t="s">
        <v>16</v>
      </c>
      <c r="K31" s="234"/>
      <c r="L31" s="116" t="str">
        <f t="shared" si="0"/>
        <v>SR 8</v>
      </c>
      <c r="M31" s="108">
        <v>8</v>
      </c>
    </row>
    <row r="32" spans="1:13" ht="12.75">
      <c r="A32" s="223">
        <f>A31+Vorgaben!$D$3+Vorgaben!$D$5</f>
        <v>0.4583333333333335</v>
      </c>
      <c r="B32" s="214">
        <v>17</v>
      </c>
      <c r="C32" s="215" t="s">
        <v>74</v>
      </c>
      <c r="D32" s="216" t="s">
        <v>14</v>
      </c>
      <c r="E32" s="217"/>
      <c r="F32" s="218" t="str">
        <f>A5</f>
        <v>Mannschaft 4</v>
      </c>
      <c r="G32" s="217" t="s">
        <v>15</v>
      </c>
      <c r="H32" s="219" t="str">
        <f>A6</f>
        <v>Mannschaft 5</v>
      </c>
      <c r="I32" s="220"/>
      <c r="J32" s="217" t="s">
        <v>16</v>
      </c>
      <c r="K32" s="221"/>
      <c r="L32" s="115" t="str">
        <f t="shared" si="0"/>
        <v>SR 8</v>
      </c>
      <c r="M32" s="108">
        <v>8</v>
      </c>
    </row>
    <row r="33" spans="1:13" ht="12.75">
      <c r="A33" s="223">
        <f>A32</f>
        <v>0.4583333333333335</v>
      </c>
      <c r="B33" s="214">
        <v>18</v>
      </c>
      <c r="C33" s="215" t="s">
        <v>75</v>
      </c>
      <c r="D33" s="216" t="s">
        <v>14</v>
      </c>
      <c r="E33" s="217"/>
      <c r="F33" s="218" t="str">
        <f>A4</f>
        <v>Mannschaft 3</v>
      </c>
      <c r="G33" s="217" t="s">
        <v>15</v>
      </c>
      <c r="H33" s="219" t="str">
        <f>A3</f>
        <v>Mannschaft 2</v>
      </c>
      <c r="I33" s="220"/>
      <c r="J33" s="217" t="s">
        <v>16</v>
      </c>
      <c r="K33" s="221"/>
      <c r="L33" s="115">
        <f t="shared" si="0"/>
      </c>
      <c r="M33" s="108"/>
    </row>
    <row r="34" spans="1:13" ht="12.75">
      <c r="A34" s="226">
        <f>A33+Vorgaben!$D$3+Vorgaben!$D$5</f>
        <v>0.46875000000000017</v>
      </c>
      <c r="B34" s="227">
        <v>19</v>
      </c>
      <c r="C34" s="228" t="s">
        <v>74</v>
      </c>
      <c r="D34" s="229" t="s">
        <v>17</v>
      </c>
      <c r="E34" s="230"/>
      <c r="F34" s="231" t="str">
        <f>A12</f>
        <v>Mannschaft 9</v>
      </c>
      <c r="G34" s="230" t="s">
        <v>15</v>
      </c>
      <c r="H34" s="232" t="str">
        <f>A13</f>
        <v>Mannschaft 10</v>
      </c>
      <c r="I34" s="233"/>
      <c r="J34" s="230" t="s">
        <v>16</v>
      </c>
      <c r="K34" s="234"/>
      <c r="L34" s="116">
        <f t="shared" si="0"/>
      </c>
      <c r="M34" s="108"/>
    </row>
    <row r="35" spans="1:13" ht="12.75">
      <c r="A35" s="226">
        <f>A34</f>
        <v>0.46875000000000017</v>
      </c>
      <c r="B35" s="227">
        <v>20</v>
      </c>
      <c r="C35" s="228" t="s">
        <v>75</v>
      </c>
      <c r="D35" s="229" t="s">
        <v>17</v>
      </c>
      <c r="E35" s="230"/>
      <c r="F35" s="231" t="str">
        <f>A11</f>
        <v>Mannschaft 8</v>
      </c>
      <c r="G35" s="230" t="s">
        <v>15</v>
      </c>
      <c r="H35" s="232" t="str">
        <f>A10</f>
        <v>Mannschaft 7</v>
      </c>
      <c r="I35" s="233"/>
      <c r="J35" s="230" t="s">
        <v>16</v>
      </c>
      <c r="K35" s="234"/>
      <c r="L35" s="116">
        <f t="shared" si="0"/>
      </c>
      <c r="M35" s="108"/>
    </row>
    <row r="36" spans="1:13" ht="12.75">
      <c r="A36" s="223">
        <f>A35+Vorgaben!$D$3+Vorgaben!$D$5</f>
        <v>0.47916666666666685</v>
      </c>
      <c r="B36" s="214">
        <v>21</v>
      </c>
      <c r="C36" s="215" t="s">
        <v>74</v>
      </c>
      <c r="D36" s="216" t="s">
        <v>18</v>
      </c>
      <c r="E36" s="217"/>
      <c r="F36" s="218" t="str">
        <f>H5</f>
        <v>Mannschaft 14</v>
      </c>
      <c r="G36" s="217" t="s">
        <v>15</v>
      </c>
      <c r="H36" s="219" t="str">
        <f>H6</f>
        <v>Mannschaft 15</v>
      </c>
      <c r="I36" s="220"/>
      <c r="J36" s="217" t="s">
        <v>16</v>
      </c>
      <c r="K36" s="221"/>
      <c r="L36" s="115">
        <f t="shared" si="0"/>
      </c>
      <c r="M36" s="108"/>
    </row>
    <row r="37" spans="1:13" ht="12.75">
      <c r="A37" s="223">
        <f>A36</f>
        <v>0.47916666666666685</v>
      </c>
      <c r="B37" s="214">
        <v>22</v>
      </c>
      <c r="C37" s="215" t="s">
        <v>75</v>
      </c>
      <c r="D37" s="216" t="s">
        <v>18</v>
      </c>
      <c r="E37" s="217"/>
      <c r="F37" s="218" t="str">
        <f>H4</f>
        <v>Mannschaft 13</v>
      </c>
      <c r="G37" s="217" t="s">
        <v>15</v>
      </c>
      <c r="H37" s="219" t="str">
        <f>H3</f>
        <v>Mannschaft 12</v>
      </c>
      <c r="I37" s="220"/>
      <c r="J37" s="217" t="s">
        <v>16</v>
      </c>
      <c r="K37" s="221"/>
      <c r="L37" s="115">
        <f t="shared" si="0"/>
      </c>
      <c r="M37" s="108"/>
    </row>
    <row r="38" spans="1:13" ht="12.75">
      <c r="A38" s="226">
        <f>A37+Vorgaben!$D$3+Vorgaben!$D$5</f>
        <v>0.48958333333333354</v>
      </c>
      <c r="B38" s="227">
        <v>23</v>
      </c>
      <c r="C38" s="228" t="s">
        <v>74</v>
      </c>
      <c r="D38" s="229" t="s">
        <v>19</v>
      </c>
      <c r="E38" s="230"/>
      <c r="F38" s="231" t="str">
        <f>H12</f>
        <v>Mannschaft 19</v>
      </c>
      <c r="G38" s="230" t="s">
        <v>15</v>
      </c>
      <c r="H38" s="232" t="str">
        <f>H13</f>
        <v>Mannschaft 20</v>
      </c>
      <c r="I38" s="233"/>
      <c r="J38" s="230" t="s">
        <v>16</v>
      </c>
      <c r="K38" s="234"/>
      <c r="L38" s="116">
        <f t="shared" si="0"/>
      </c>
      <c r="M38" s="108"/>
    </row>
    <row r="39" spans="1:13" ht="12.75">
      <c r="A39" s="226">
        <f>A38</f>
        <v>0.48958333333333354</v>
      </c>
      <c r="B39" s="227">
        <v>24</v>
      </c>
      <c r="C39" s="228" t="s">
        <v>75</v>
      </c>
      <c r="D39" s="229" t="s">
        <v>19</v>
      </c>
      <c r="E39" s="230"/>
      <c r="F39" s="231" t="str">
        <f>H11</f>
        <v>Mannschaft 18</v>
      </c>
      <c r="G39" s="230" t="s">
        <v>15</v>
      </c>
      <c r="H39" s="232" t="str">
        <f>H10</f>
        <v>Mannschaft 17</v>
      </c>
      <c r="I39" s="233"/>
      <c r="J39" s="230" t="s">
        <v>16</v>
      </c>
      <c r="K39" s="234"/>
      <c r="L39" s="116">
        <f t="shared" si="0"/>
      </c>
      <c r="M39" s="108"/>
    </row>
    <row r="40" spans="1:13" ht="12.75">
      <c r="A40" s="223">
        <f>A39+Vorgaben!$D$3+Vorgaben!$D$5</f>
        <v>0.5000000000000002</v>
      </c>
      <c r="B40" s="214">
        <v>25</v>
      </c>
      <c r="C40" s="215" t="s">
        <v>74</v>
      </c>
      <c r="D40" s="216" t="s">
        <v>14</v>
      </c>
      <c r="E40" s="217"/>
      <c r="F40" s="218" t="str">
        <f>A6</f>
        <v>Mannschaft 5</v>
      </c>
      <c r="G40" s="217" t="s">
        <v>15</v>
      </c>
      <c r="H40" s="219" t="str">
        <f>A2</f>
        <v>Mannschaft 1</v>
      </c>
      <c r="I40" s="220"/>
      <c r="J40" s="217" t="s">
        <v>16</v>
      </c>
      <c r="K40" s="221"/>
      <c r="L40" s="115">
        <f t="shared" si="0"/>
      </c>
      <c r="M40" s="108"/>
    </row>
    <row r="41" spans="1:13" ht="12.75">
      <c r="A41" s="223">
        <f>A40</f>
        <v>0.5000000000000002</v>
      </c>
      <c r="B41" s="214">
        <v>26</v>
      </c>
      <c r="C41" s="215" t="s">
        <v>75</v>
      </c>
      <c r="D41" s="216" t="s">
        <v>14</v>
      </c>
      <c r="E41" s="217"/>
      <c r="F41" s="218" t="str">
        <f>A3</f>
        <v>Mannschaft 2</v>
      </c>
      <c r="G41" s="217" t="s">
        <v>15</v>
      </c>
      <c r="H41" s="219" t="str">
        <f>A5</f>
        <v>Mannschaft 4</v>
      </c>
      <c r="I41" s="220"/>
      <c r="J41" s="217" t="s">
        <v>16</v>
      </c>
      <c r="K41" s="221"/>
      <c r="L41" s="115">
        <f t="shared" si="0"/>
      </c>
      <c r="M41" s="108"/>
    </row>
    <row r="42" spans="1:13" ht="12.75">
      <c r="A42" s="226">
        <f>A41+Vorgaben!$D$3+Vorgaben!$D$5</f>
        <v>0.5104166666666669</v>
      </c>
      <c r="B42" s="227">
        <v>27</v>
      </c>
      <c r="C42" s="228" t="s">
        <v>74</v>
      </c>
      <c r="D42" s="229" t="s">
        <v>17</v>
      </c>
      <c r="E42" s="230"/>
      <c r="F42" s="231" t="str">
        <f>A13</f>
        <v>Mannschaft 10</v>
      </c>
      <c r="G42" s="230" t="s">
        <v>15</v>
      </c>
      <c r="H42" s="232" t="str">
        <f>A9</f>
        <v>Mannschaft 6</v>
      </c>
      <c r="I42" s="233"/>
      <c r="J42" s="230" t="s">
        <v>16</v>
      </c>
      <c r="K42" s="234"/>
      <c r="L42" s="116">
        <f t="shared" si="0"/>
      </c>
      <c r="M42" s="108"/>
    </row>
    <row r="43" spans="1:13" ht="12.75">
      <c r="A43" s="226">
        <f>A42</f>
        <v>0.5104166666666669</v>
      </c>
      <c r="B43" s="227">
        <v>28</v>
      </c>
      <c r="C43" s="228" t="s">
        <v>75</v>
      </c>
      <c r="D43" s="229" t="s">
        <v>17</v>
      </c>
      <c r="E43" s="230"/>
      <c r="F43" s="231" t="str">
        <f>A10</f>
        <v>Mannschaft 7</v>
      </c>
      <c r="G43" s="230" t="s">
        <v>15</v>
      </c>
      <c r="H43" s="232" t="str">
        <f>A12</f>
        <v>Mannschaft 9</v>
      </c>
      <c r="I43" s="233"/>
      <c r="J43" s="230" t="s">
        <v>16</v>
      </c>
      <c r="K43" s="234"/>
      <c r="L43" s="116">
        <f t="shared" si="0"/>
      </c>
      <c r="M43" s="108"/>
    </row>
    <row r="44" spans="1:13" ht="12.75">
      <c r="A44" s="223">
        <f>A43+Vorgaben!$D$3+Vorgaben!$D$5</f>
        <v>0.5208333333333335</v>
      </c>
      <c r="B44" s="214">
        <v>29</v>
      </c>
      <c r="C44" s="215" t="s">
        <v>74</v>
      </c>
      <c r="D44" s="216" t="s">
        <v>18</v>
      </c>
      <c r="E44" s="217"/>
      <c r="F44" s="218" t="str">
        <f>H6</f>
        <v>Mannschaft 15</v>
      </c>
      <c r="G44" s="217" t="s">
        <v>15</v>
      </c>
      <c r="H44" s="219" t="str">
        <f>H2</f>
        <v>Mannschaft 11</v>
      </c>
      <c r="I44" s="220"/>
      <c r="J44" s="217" t="s">
        <v>16</v>
      </c>
      <c r="K44" s="221"/>
      <c r="L44" s="115">
        <f t="shared" si="0"/>
      </c>
      <c r="M44" s="108"/>
    </row>
    <row r="45" spans="1:13" ht="12.75">
      <c r="A45" s="223">
        <f>A44</f>
        <v>0.5208333333333335</v>
      </c>
      <c r="B45" s="214">
        <v>30</v>
      </c>
      <c r="C45" s="215" t="s">
        <v>75</v>
      </c>
      <c r="D45" s="216" t="s">
        <v>18</v>
      </c>
      <c r="E45" s="217"/>
      <c r="F45" s="218" t="str">
        <f>H3</f>
        <v>Mannschaft 12</v>
      </c>
      <c r="G45" s="217" t="s">
        <v>15</v>
      </c>
      <c r="H45" s="219" t="str">
        <f>H5</f>
        <v>Mannschaft 14</v>
      </c>
      <c r="I45" s="220"/>
      <c r="J45" s="217" t="s">
        <v>16</v>
      </c>
      <c r="K45" s="221"/>
      <c r="L45" s="115">
        <f t="shared" si="0"/>
      </c>
      <c r="M45" s="108"/>
    </row>
    <row r="46" spans="1:13" ht="12.75">
      <c r="A46" s="226">
        <f>A45+Vorgaben!$D$3+Vorgaben!$D$5</f>
        <v>0.5312500000000001</v>
      </c>
      <c r="B46" s="227">
        <v>31</v>
      </c>
      <c r="C46" s="228" t="s">
        <v>74</v>
      </c>
      <c r="D46" s="229" t="s">
        <v>19</v>
      </c>
      <c r="E46" s="230"/>
      <c r="F46" s="231" t="str">
        <f>H13</f>
        <v>Mannschaft 20</v>
      </c>
      <c r="G46" s="230" t="s">
        <v>15</v>
      </c>
      <c r="H46" s="232" t="str">
        <f>H9</f>
        <v>Mannschaft 16</v>
      </c>
      <c r="I46" s="233"/>
      <c r="J46" s="230" t="s">
        <v>16</v>
      </c>
      <c r="K46" s="234"/>
      <c r="L46" s="116">
        <f t="shared" si="0"/>
      </c>
      <c r="M46" s="108"/>
    </row>
    <row r="47" spans="1:13" ht="12.75">
      <c r="A47" s="226">
        <f>A46</f>
        <v>0.5312500000000001</v>
      </c>
      <c r="B47" s="227">
        <v>32</v>
      </c>
      <c r="C47" s="228" t="s">
        <v>75</v>
      </c>
      <c r="D47" s="229" t="s">
        <v>19</v>
      </c>
      <c r="E47" s="230"/>
      <c r="F47" s="231" t="str">
        <f>H10</f>
        <v>Mannschaft 17</v>
      </c>
      <c r="G47" s="230" t="s">
        <v>15</v>
      </c>
      <c r="H47" s="232" t="str">
        <f>H12</f>
        <v>Mannschaft 19</v>
      </c>
      <c r="I47" s="233"/>
      <c r="J47" s="230" t="s">
        <v>16</v>
      </c>
      <c r="K47" s="234"/>
      <c r="L47" s="116">
        <f t="shared" si="0"/>
      </c>
      <c r="M47" s="108"/>
    </row>
    <row r="48" spans="1:13" ht="12.75">
      <c r="A48" s="223">
        <f>A47+Vorgaben!$D$3+Vorgaben!$D$5</f>
        <v>0.5416666666666667</v>
      </c>
      <c r="B48" s="214">
        <v>33</v>
      </c>
      <c r="C48" s="215" t="s">
        <v>74</v>
      </c>
      <c r="D48" s="216" t="s">
        <v>14</v>
      </c>
      <c r="E48" s="217"/>
      <c r="F48" s="218" t="str">
        <f>A6</f>
        <v>Mannschaft 5</v>
      </c>
      <c r="G48" s="217" t="s">
        <v>15</v>
      </c>
      <c r="H48" s="219" t="str">
        <f>A4</f>
        <v>Mannschaft 3</v>
      </c>
      <c r="I48" s="220"/>
      <c r="J48" s="217" t="s">
        <v>16</v>
      </c>
      <c r="K48" s="221"/>
      <c r="L48" s="115">
        <f t="shared" si="0"/>
      </c>
      <c r="M48" s="108"/>
    </row>
    <row r="49" spans="1:13" ht="12.75">
      <c r="A49" s="223">
        <f>A48</f>
        <v>0.5416666666666667</v>
      </c>
      <c r="B49" s="214">
        <v>34</v>
      </c>
      <c r="C49" s="215" t="s">
        <v>75</v>
      </c>
      <c r="D49" s="216" t="s">
        <v>14</v>
      </c>
      <c r="E49" s="217"/>
      <c r="F49" s="218" t="str">
        <f>A5</f>
        <v>Mannschaft 4</v>
      </c>
      <c r="G49" s="217" t="s">
        <v>15</v>
      </c>
      <c r="H49" s="219" t="str">
        <f>A2</f>
        <v>Mannschaft 1</v>
      </c>
      <c r="I49" s="220"/>
      <c r="J49" s="217" t="s">
        <v>16</v>
      </c>
      <c r="K49" s="221"/>
      <c r="L49" s="115">
        <f t="shared" si="0"/>
      </c>
      <c r="M49" s="108"/>
    </row>
    <row r="50" spans="1:13" ht="12.75">
      <c r="A50" s="226">
        <f>A49+Vorgaben!$D$3+Vorgaben!$D$5</f>
        <v>0.5520833333333334</v>
      </c>
      <c r="B50" s="227">
        <v>35</v>
      </c>
      <c r="C50" s="228" t="s">
        <v>74</v>
      </c>
      <c r="D50" s="229" t="s">
        <v>17</v>
      </c>
      <c r="E50" s="230"/>
      <c r="F50" s="231" t="str">
        <f>A13</f>
        <v>Mannschaft 10</v>
      </c>
      <c r="G50" s="230" t="s">
        <v>15</v>
      </c>
      <c r="H50" s="232" t="str">
        <f>A11</f>
        <v>Mannschaft 8</v>
      </c>
      <c r="I50" s="233"/>
      <c r="J50" s="230" t="s">
        <v>16</v>
      </c>
      <c r="K50" s="234"/>
      <c r="L50" s="116">
        <f t="shared" si="0"/>
      </c>
      <c r="M50" s="108"/>
    </row>
    <row r="51" spans="1:13" ht="12.75">
      <c r="A51" s="226">
        <f>A50</f>
        <v>0.5520833333333334</v>
      </c>
      <c r="B51" s="227">
        <v>36</v>
      </c>
      <c r="C51" s="228" t="s">
        <v>75</v>
      </c>
      <c r="D51" s="229" t="s">
        <v>17</v>
      </c>
      <c r="E51" s="230"/>
      <c r="F51" s="231" t="str">
        <f>A12</f>
        <v>Mannschaft 9</v>
      </c>
      <c r="G51" s="230" t="s">
        <v>15</v>
      </c>
      <c r="H51" s="232" t="str">
        <f>A9</f>
        <v>Mannschaft 6</v>
      </c>
      <c r="I51" s="233"/>
      <c r="J51" s="230" t="s">
        <v>16</v>
      </c>
      <c r="K51" s="234"/>
      <c r="L51" s="116">
        <f t="shared" si="0"/>
      </c>
      <c r="M51" s="108"/>
    </row>
    <row r="52" spans="1:13" ht="12.75">
      <c r="A52" s="223">
        <f>A51+Vorgaben!$D$3+Vorgaben!$D$5</f>
        <v>0.5625</v>
      </c>
      <c r="B52" s="214">
        <v>37</v>
      </c>
      <c r="C52" s="215" t="s">
        <v>74</v>
      </c>
      <c r="D52" s="216" t="s">
        <v>18</v>
      </c>
      <c r="E52" s="217"/>
      <c r="F52" s="218" t="str">
        <f>H6</f>
        <v>Mannschaft 15</v>
      </c>
      <c r="G52" s="217" t="s">
        <v>15</v>
      </c>
      <c r="H52" s="219" t="str">
        <f>H4</f>
        <v>Mannschaft 13</v>
      </c>
      <c r="I52" s="220"/>
      <c r="J52" s="217" t="s">
        <v>16</v>
      </c>
      <c r="K52" s="221"/>
      <c r="L52" s="115">
        <f t="shared" si="0"/>
      </c>
      <c r="M52" s="108"/>
    </row>
    <row r="53" spans="1:13" ht="12.75">
      <c r="A53" s="223">
        <f>A52</f>
        <v>0.5625</v>
      </c>
      <c r="B53" s="214">
        <v>38</v>
      </c>
      <c r="C53" s="215" t="s">
        <v>75</v>
      </c>
      <c r="D53" s="216" t="s">
        <v>18</v>
      </c>
      <c r="E53" s="217"/>
      <c r="F53" s="218" t="str">
        <f>H5</f>
        <v>Mannschaft 14</v>
      </c>
      <c r="G53" s="217" t="s">
        <v>15</v>
      </c>
      <c r="H53" s="219" t="str">
        <f>H2</f>
        <v>Mannschaft 11</v>
      </c>
      <c r="I53" s="220"/>
      <c r="J53" s="217" t="s">
        <v>16</v>
      </c>
      <c r="K53" s="221"/>
      <c r="L53" s="115">
        <f t="shared" si="0"/>
      </c>
      <c r="M53" s="108"/>
    </row>
    <row r="54" spans="1:13" ht="12.75">
      <c r="A54" s="226">
        <f>A53+Vorgaben!$D$3+Vorgaben!$D$5</f>
        <v>0.5729166666666666</v>
      </c>
      <c r="B54" s="227">
        <v>39</v>
      </c>
      <c r="C54" s="228" t="s">
        <v>74</v>
      </c>
      <c r="D54" s="229" t="s">
        <v>19</v>
      </c>
      <c r="E54" s="230"/>
      <c r="F54" s="231" t="str">
        <f>H13</f>
        <v>Mannschaft 20</v>
      </c>
      <c r="G54" s="230" t="s">
        <v>15</v>
      </c>
      <c r="H54" s="232" t="str">
        <f>H11</f>
        <v>Mannschaft 18</v>
      </c>
      <c r="I54" s="233"/>
      <c r="J54" s="230" t="s">
        <v>16</v>
      </c>
      <c r="K54" s="234"/>
      <c r="L54" s="116">
        <f t="shared" si="0"/>
      </c>
      <c r="M54" s="108"/>
    </row>
    <row r="55" spans="1:13" ht="12.75">
      <c r="A55" s="226">
        <f>A54</f>
        <v>0.5729166666666666</v>
      </c>
      <c r="B55" s="227">
        <v>40</v>
      </c>
      <c r="C55" s="228" t="s">
        <v>75</v>
      </c>
      <c r="D55" s="229" t="s">
        <v>19</v>
      </c>
      <c r="E55" s="230"/>
      <c r="F55" s="231" t="str">
        <f>H12</f>
        <v>Mannschaft 19</v>
      </c>
      <c r="G55" s="230" t="s">
        <v>15</v>
      </c>
      <c r="H55" s="232" t="str">
        <f>H9</f>
        <v>Mannschaft 16</v>
      </c>
      <c r="I55" s="233"/>
      <c r="J55" s="230" t="s">
        <v>16</v>
      </c>
      <c r="K55" s="234"/>
      <c r="L55" s="116">
        <f t="shared" si="0"/>
      </c>
      <c r="M55" s="108"/>
    </row>
    <row r="56" spans="1:11" ht="70.5" customHeight="1">
      <c r="A56" s="151"/>
      <c r="B56" s="152" t="s">
        <v>9</v>
      </c>
      <c r="C56" s="224"/>
      <c r="D56" s="224"/>
      <c r="E56" s="224"/>
      <c r="F56" s="225" t="s">
        <v>113</v>
      </c>
      <c r="G56" s="225"/>
      <c r="H56" s="225"/>
      <c r="I56" s="153"/>
      <c r="J56" s="154"/>
      <c r="K56" s="155"/>
    </row>
    <row r="57" spans="1:13" ht="12.75">
      <c r="A57" s="134">
        <f>Vorgaben!$D$15</f>
        <v>0.5833333333333333</v>
      </c>
      <c r="B57" s="135">
        <v>41</v>
      </c>
      <c r="C57" s="136" t="s">
        <v>74</v>
      </c>
      <c r="D57" s="137"/>
      <c r="E57" s="137"/>
      <c r="F57" s="162">
        <f>IF(K49="","",'Gruppen-Tabellen'!B3)</f>
      </c>
      <c r="G57" s="114" t="s">
        <v>16</v>
      </c>
      <c r="H57" s="163">
        <f>IF(K51="","",'Gruppen-Tabellen'!B13)</f>
      </c>
      <c r="I57" s="139"/>
      <c r="J57" s="114" t="s">
        <v>16</v>
      </c>
      <c r="K57" s="138"/>
      <c r="L57" s="113">
        <f>IF(M57="","",CHOOSE(M57,$L$5,$L$6,$L$7,$L$8,$L$9,$L$10,$L$11,$L$12))</f>
      </c>
      <c r="M57" s="108"/>
    </row>
    <row r="58" spans="1:11" ht="12.75">
      <c r="A58" s="57"/>
      <c r="B58" s="60"/>
      <c r="C58" s="40"/>
      <c r="D58" s="59"/>
      <c r="E58" s="59"/>
      <c r="F58" s="150" t="s">
        <v>25</v>
      </c>
      <c r="G58" s="61"/>
      <c r="H58" s="150" t="s">
        <v>114</v>
      </c>
      <c r="I58" s="177"/>
      <c r="J58" s="177"/>
      <c r="K58" s="177"/>
    </row>
    <row r="59" spans="1:8" ht="12.75">
      <c r="A59" s="57"/>
      <c r="C59" s="40"/>
      <c r="D59" s="59"/>
      <c r="E59" s="59"/>
      <c r="G59" s="43"/>
      <c r="H59" s="55"/>
    </row>
    <row r="60" spans="1:13" ht="12.75">
      <c r="A60" s="134">
        <f>A57</f>
        <v>0.5833333333333333</v>
      </c>
      <c r="B60" s="135">
        <f>B57+1</f>
        <v>42</v>
      </c>
      <c r="C60" s="136" t="s">
        <v>75</v>
      </c>
      <c r="D60" s="137"/>
      <c r="E60" s="137"/>
      <c r="F60" s="162">
        <f>IF(K51="","",'Gruppen-Tabellen'!B10)</f>
      </c>
      <c r="G60" s="114" t="s">
        <v>16</v>
      </c>
      <c r="H60" s="163">
        <f>IF(K49="","",'Gruppen-Tabellen'!B6)</f>
      </c>
      <c r="I60" s="139"/>
      <c r="J60" s="114" t="s">
        <v>16</v>
      </c>
      <c r="K60" s="138"/>
      <c r="L60" s="113">
        <f>IF(M60="","",CHOOSE(M60,$L$5,$L$6,$L$7,$L$8,$L$9,$L$10,$L$11,$L$12))</f>
      </c>
      <c r="M60" s="108"/>
    </row>
    <row r="61" spans="1:11" ht="12.75">
      <c r="A61" s="57"/>
      <c r="B61" s="63"/>
      <c r="C61" s="124"/>
      <c r="D61" s="59"/>
      <c r="E61" s="59"/>
      <c r="F61" s="150" t="s">
        <v>23</v>
      </c>
      <c r="G61" s="61"/>
      <c r="H61" s="150" t="s">
        <v>115</v>
      </c>
      <c r="I61" s="177"/>
      <c r="J61" s="177"/>
      <c r="K61" s="177"/>
    </row>
    <row r="62" spans="1:8" ht="12.75">
      <c r="A62" s="57"/>
      <c r="B62" s="63"/>
      <c r="C62" s="124"/>
      <c r="D62" s="59"/>
      <c r="E62" s="59"/>
      <c r="F62" s="61"/>
      <c r="G62" s="61"/>
      <c r="H62" s="62"/>
    </row>
    <row r="63" spans="1:13" ht="12.75">
      <c r="A63" s="134">
        <f>A57+Vorgaben!$D$3+Vorgaben!$D$5</f>
        <v>0.5937499999999999</v>
      </c>
      <c r="B63" s="135">
        <f>B60+1</f>
        <v>43</v>
      </c>
      <c r="C63" s="136" t="s">
        <v>74</v>
      </c>
      <c r="D63" s="137"/>
      <c r="E63" s="137"/>
      <c r="F63" s="162">
        <f>IF(K53="","",'Gruppen-Tabellen'!B17)</f>
      </c>
      <c r="G63" s="114" t="s">
        <v>16</v>
      </c>
      <c r="H63" s="163">
        <f>IF(K55="","",'Gruppen-Tabellen'!B27)</f>
      </c>
      <c r="I63" s="139"/>
      <c r="J63" s="114" t="s">
        <v>16</v>
      </c>
      <c r="K63" s="138"/>
      <c r="L63" s="113">
        <f>IF(M63="","",CHOOSE(M63,$L$5,$L$6,$L$7,$L$8,$L$9,$L$10,$L$11,$L$12))</f>
      </c>
      <c r="M63" s="108"/>
    </row>
    <row r="64" spans="1:11" ht="12.75">
      <c r="A64" s="57"/>
      <c r="B64" s="60"/>
      <c r="C64" s="124"/>
      <c r="D64" s="59"/>
      <c r="E64" s="59"/>
      <c r="F64" s="150" t="s">
        <v>22</v>
      </c>
      <c r="G64" s="61"/>
      <c r="H64" s="150" t="s">
        <v>116</v>
      </c>
      <c r="I64" s="174"/>
      <c r="J64" s="174"/>
      <c r="K64" s="174"/>
    </row>
    <row r="65" spans="1:8" ht="12.75">
      <c r="A65" s="57"/>
      <c r="C65" s="124"/>
      <c r="D65" s="59"/>
      <c r="E65" s="59"/>
      <c r="G65" s="43"/>
      <c r="H65" s="55"/>
    </row>
    <row r="66" spans="1:13" ht="12.75">
      <c r="A66" s="134">
        <f>A63</f>
        <v>0.5937499999999999</v>
      </c>
      <c r="B66" s="135">
        <f>B63+1</f>
        <v>44</v>
      </c>
      <c r="C66" s="136" t="s">
        <v>75</v>
      </c>
      <c r="D66" s="137"/>
      <c r="E66" s="137"/>
      <c r="F66" s="162">
        <f>IF(K55="","",'Gruppen-Tabellen'!B24)</f>
      </c>
      <c r="G66" s="114" t="s">
        <v>16</v>
      </c>
      <c r="H66" s="163">
        <f>IF(K53="","",'Gruppen-Tabellen'!B20)</f>
      </c>
      <c r="I66" s="139"/>
      <c r="J66" s="114" t="s">
        <v>16</v>
      </c>
      <c r="K66" s="138"/>
      <c r="L66" s="113">
        <f>IF(M66="","",CHOOSE(M66,$L$5,$L$6,$L$7,$L$8,$L$9,$L$10,$L$11,$L$12))</f>
      </c>
      <c r="M66" s="108"/>
    </row>
    <row r="67" spans="1:11" ht="12.75">
      <c r="A67" s="57"/>
      <c r="C67" s="124"/>
      <c r="D67" s="59"/>
      <c r="E67" s="64"/>
      <c r="F67" s="150" t="s">
        <v>27</v>
      </c>
      <c r="G67" s="61"/>
      <c r="H67" s="150" t="s">
        <v>117</v>
      </c>
      <c r="I67" s="174"/>
      <c r="J67" s="174"/>
      <c r="K67" s="174"/>
    </row>
    <row r="68" spans="1:8" ht="12.75">
      <c r="A68" s="57"/>
      <c r="C68" s="124"/>
      <c r="D68" s="59"/>
      <c r="E68" s="59"/>
      <c r="G68" s="43"/>
      <c r="H68" s="55"/>
    </row>
    <row r="69" spans="1:13" ht="12.75">
      <c r="A69" s="134">
        <f>A66+Vorgaben!$D$3+Vorgaben!$D$5</f>
        <v>0.6041666666666665</v>
      </c>
      <c r="B69" s="135">
        <f>B66+1</f>
        <v>45</v>
      </c>
      <c r="C69" s="136" t="s">
        <v>74</v>
      </c>
      <c r="D69" s="137"/>
      <c r="E69" s="137"/>
      <c r="F69" s="162">
        <f>IF(K49="","",'Gruppen-Tabellen'!B4)</f>
      </c>
      <c r="G69" s="114" t="s">
        <v>16</v>
      </c>
      <c r="H69" s="163">
        <f>IF(K51="","",'Gruppen-Tabellen'!B12)</f>
      </c>
      <c r="I69" s="139"/>
      <c r="J69" s="114" t="s">
        <v>16</v>
      </c>
      <c r="K69" s="138"/>
      <c r="L69" s="113">
        <f>IF(M69="","",CHOOSE(M69,$L$5,$L$6,$L$7,$L$8,$L$9,$L$10,$L$11,$L$12))</f>
      </c>
      <c r="M69" s="108"/>
    </row>
    <row r="70" spans="1:11" ht="12.75">
      <c r="A70" s="57"/>
      <c r="B70" s="60"/>
      <c r="C70" s="124"/>
      <c r="D70" s="59"/>
      <c r="E70" s="59"/>
      <c r="F70" s="150" t="s">
        <v>21</v>
      </c>
      <c r="G70" s="61"/>
      <c r="H70" s="150" t="s">
        <v>118</v>
      </c>
      <c r="I70" s="177"/>
      <c r="J70" s="177"/>
      <c r="K70" s="177"/>
    </row>
    <row r="71" spans="1:8" ht="12.75">
      <c r="A71" s="57"/>
      <c r="C71" s="124"/>
      <c r="D71" s="59"/>
      <c r="E71" s="59"/>
      <c r="G71" s="43"/>
      <c r="H71" s="55"/>
    </row>
    <row r="72" spans="1:13" ht="12.75">
      <c r="A72" s="134">
        <f>A69</f>
        <v>0.6041666666666665</v>
      </c>
      <c r="B72" s="135">
        <f>B69+1</f>
        <v>46</v>
      </c>
      <c r="C72" s="136" t="s">
        <v>75</v>
      </c>
      <c r="D72" s="137"/>
      <c r="E72" s="137"/>
      <c r="F72" s="162">
        <f>IF(K51="","",'Gruppen-Tabellen'!B11)</f>
      </c>
      <c r="G72" s="114" t="s">
        <v>16</v>
      </c>
      <c r="H72" s="163">
        <f>IF(K49="","",'Gruppen-Tabellen'!B5)</f>
      </c>
      <c r="I72" s="139"/>
      <c r="J72" s="114" t="s">
        <v>16</v>
      </c>
      <c r="K72" s="138"/>
      <c r="L72" s="113">
        <f>IF(M72="","",CHOOSE(M72,$L$5,$L$6,$L$7,$L$8,$L$9,$L$10,$L$11,$L$12))</f>
      </c>
      <c r="M72" s="108"/>
    </row>
    <row r="73" spans="1:11" ht="12.75">
      <c r="A73" s="57"/>
      <c r="B73" s="63"/>
      <c r="C73" s="124"/>
      <c r="D73" s="59"/>
      <c r="E73" s="59"/>
      <c r="F73" s="150" t="s">
        <v>28</v>
      </c>
      <c r="G73" s="61"/>
      <c r="H73" s="150" t="s">
        <v>120</v>
      </c>
      <c r="I73" s="177"/>
      <c r="J73" s="177"/>
      <c r="K73" s="177"/>
    </row>
    <row r="74" spans="1:8" ht="12.75">
      <c r="A74" s="57"/>
      <c r="B74" s="63"/>
      <c r="C74" s="124"/>
      <c r="D74" s="59"/>
      <c r="E74" s="59"/>
      <c r="F74" s="61"/>
      <c r="G74" s="61"/>
      <c r="H74" s="62"/>
    </row>
    <row r="75" spans="1:13" ht="12.75">
      <c r="A75" s="134">
        <f>A72+Vorgaben!$D$3+Vorgaben!$D$5</f>
        <v>0.6145833333333331</v>
      </c>
      <c r="B75" s="135">
        <f>B72+1</f>
        <v>47</v>
      </c>
      <c r="C75" s="136" t="s">
        <v>74</v>
      </c>
      <c r="D75" s="137"/>
      <c r="E75" s="137"/>
      <c r="F75" s="162">
        <f>IF(K53="","",'Gruppen-Tabellen'!B18)</f>
      </c>
      <c r="G75" s="114" t="s">
        <v>16</v>
      </c>
      <c r="H75" s="163">
        <f>IF(K55="","",'Gruppen-Tabellen'!B26)</f>
      </c>
      <c r="I75" s="139"/>
      <c r="J75" s="114" t="s">
        <v>16</v>
      </c>
      <c r="K75" s="138"/>
      <c r="L75" s="113">
        <f>IF(M75="","",CHOOSE(M75,$L$5,$L$6,$L$7,$L$8,$L$9,$L$10,$L$11,$L$12))</f>
      </c>
      <c r="M75" s="108"/>
    </row>
    <row r="76" spans="1:11" ht="12.75">
      <c r="A76" s="57"/>
      <c r="B76" s="60"/>
      <c r="C76" s="124"/>
      <c r="D76" s="59"/>
      <c r="E76" s="59"/>
      <c r="F76" s="150" t="s">
        <v>24</v>
      </c>
      <c r="G76" s="61"/>
      <c r="H76" s="150" t="s">
        <v>121</v>
      </c>
      <c r="I76" s="174"/>
      <c r="J76" s="174"/>
      <c r="K76" s="174"/>
    </row>
    <row r="77" spans="1:8" ht="12.75">
      <c r="A77" s="57"/>
      <c r="C77" s="124"/>
      <c r="D77" s="59"/>
      <c r="E77" s="59"/>
      <c r="G77" s="43"/>
      <c r="H77" s="55"/>
    </row>
    <row r="78" spans="1:13" ht="12.75">
      <c r="A78" s="134">
        <f>A75</f>
        <v>0.6145833333333331</v>
      </c>
      <c r="B78" s="135">
        <f>B75+1</f>
        <v>48</v>
      </c>
      <c r="C78" s="136" t="s">
        <v>75</v>
      </c>
      <c r="D78" s="137"/>
      <c r="E78" s="137"/>
      <c r="F78" s="162">
        <f>IF(K55="","",'Gruppen-Tabellen'!B25)</f>
      </c>
      <c r="G78" s="114" t="s">
        <v>16</v>
      </c>
      <c r="H78" s="163">
        <f>IF(K53="","",'Gruppen-Tabellen'!B19)</f>
      </c>
      <c r="I78" s="139"/>
      <c r="J78" s="114" t="s">
        <v>16</v>
      </c>
      <c r="K78" s="138"/>
      <c r="L78" s="113">
        <f>IF(M78="","",CHOOSE(M78,$L$5,$L$6,$L$7,$L$8,$L$9,$L$10,$L$11,$L$12))</f>
      </c>
      <c r="M78" s="108"/>
    </row>
    <row r="79" spans="1:11" ht="12.75">
      <c r="A79" s="57"/>
      <c r="C79" s="157"/>
      <c r="D79" s="158"/>
      <c r="E79" s="159"/>
      <c r="F79" s="160" t="s">
        <v>26</v>
      </c>
      <c r="G79" s="161"/>
      <c r="H79" s="160" t="s">
        <v>119</v>
      </c>
      <c r="I79" s="174"/>
      <c r="J79" s="174"/>
      <c r="K79" s="174"/>
    </row>
    <row r="80" spans="1:11" ht="70.5" customHeight="1">
      <c r="A80" s="151"/>
      <c r="B80" s="152" t="s">
        <v>9</v>
      </c>
      <c r="C80" s="156"/>
      <c r="D80" s="156"/>
      <c r="E80" s="156"/>
      <c r="F80" s="178" t="s">
        <v>20</v>
      </c>
      <c r="G80" s="178"/>
      <c r="H80" s="178"/>
      <c r="I80" s="153"/>
      <c r="J80" s="154"/>
      <c r="K80" s="155"/>
    </row>
    <row r="81" spans="1:13" ht="12.75">
      <c r="A81" s="134">
        <f>Vorgaben!$D$17</f>
        <v>0.6249999999999998</v>
      </c>
      <c r="B81" s="135">
        <f>B78+1</f>
        <v>49</v>
      </c>
      <c r="C81" s="136" t="s">
        <v>74</v>
      </c>
      <c r="D81" s="137"/>
      <c r="E81" s="137"/>
      <c r="F81" s="164">
        <f>IF(OR(I57="",K57=""),"",IF(I57&gt;K57,F57,IF(I57&lt;=K57,H57)))</f>
      </c>
      <c r="G81" s="114" t="s">
        <v>16</v>
      </c>
      <c r="H81" s="165">
        <f>IF(OR(I63="",K63=""),"",IF(I63&gt;K63,F63,IF(I63&lt;=K63,H63)))</f>
      </c>
      <c r="I81" s="139"/>
      <c r="J81" s="114" t="s">
        <v>16</v>
      </c>
      <c r="K81" s="138"/>
      <c r="L81" s="113">
        <f>IF(M81="","",CHOOSE(M81,$L$5,$L$6,$L$7,$L$8,$L$9,$L$10,$L$11,$L$12))</f>
      </c>
      <c r="M81" s="108"/>
    </row>
    <row r="82" spans="1:11" ht="12.75">
      <c r="A82" s="57"/>
      <c r="B82" s="60"/>
      <c r="C82" s="40"/>
      <c r="D82" s="59"/>
      <c r="E82" s="59"/>
      <c r="F82" s="150" t="s">
        <v>122</v>
      </c>
      <c r="G82" s="61"/>
      <c r="H82" s="150" t="s">
        <v>123</v>
      </c>
      <c r="I82" s="177"/>
      <c r="J82" s="177"/>
      <c r="K82" s="177"/>
    </row>
    <row r="83" spans="1:8" ht="12.75">
      <c r="A83" s="57"/>
      <c r="C83" s="40"/>
      <c r="D83" s="59"/>
      <c r="E83" s="59"/>
      <c r="G83" s="43"/>
      <c r="H83" s="55"/>
    </row>
    <row r="84" spans="1:13" ht="12.75">
      <c r="A84" s="134">
        <f>A81</f>
        <v>0.6249999999999998</v>
      </c>
      <c r="B84" s="135">
        <f>B81+1</f>
        <v>50</v>
      </c>
      <c r="C84" s="136" t="s">
        <v>75</v>
      </c>
      <c r="D84" s="137"/>
      <c r="E84" s="137"/>
      <c r="F84" s="164">
        <f>IF(OR(I60="",K60=""),"",IF(I60&gt;K60,F60,IF(I60&lt;=K60,H60)))</f>
      </c>
      <c r="G84" s="114" t="s">
        <v>16</v>
      </c>
      <c r="H84" s="165">
        <f>IF(OR(I66="",K66=""),"",IF(I66&gt;K66,F66,IF(I66&lt;=K66,H66)))</f>
      </c>
      <c r="I84" s="139"/>
      <c r="J84" s="114" t="s">
        <v>16</v>
      </c>
      <c r="K84" s="138"/>
      <c r="L84" s="113">
        <f>IF(M84="","",CHOOSE(M84,$L$5,$L$6,$L$7,$L$8,$L$9,$L$10,$L$11,$L$12))</f>
      </c>
      <c r="M84" s="108"/>
    </row>
    <row r="85" spans="1:11" ht="12.75">
      <c r="A85" s="57"/>
      <c r="B85" s="63"/>
      <c r="C85" s="124"/>
      <c r="D85" s="59"/>
      <c r="E85" s="59"/>
      <c r="F85" s="150" t="s">
        <v>124</v>
      </c>
      <c r="G85" s="61"/>
      <c r="H85" s="150" t="s">
        <v>125</v>
      </c>
      <c r="I85" s="177"/>
      <c r="J85" s="177"/>
      <c r="K85" s="177"/>
    </row>
    <row r="86" spans="1:8" ht="12.75">
      <c r="A86" s="57"/>
      <c r="B86" s="63"/>
      <c r="C86" s="124"/>
      <c r="D86" s="59"/>
      <c r="E86" s="59"/>
      <c r="F86" s="61"/>
      <c r="G86" s="61"/>
      <c r="H86" s="62"/>
    </row>
    <row r="87" spans="1:13" ht="12.75">
      <c r="A87" s="134">
        <f>A84+Vorgaben!$D$3+Vorgaben!$D$5</f>
        <v>0.6354166666666664</v>
      </c>
      <c r="B87" s="135">
        <f>B84+1</f>
        <v>51</v>
      </c>
      <c r="C87" s="136" t="s">
        <v>74</v>
      </c>
      <c r="D87" s="137"/>
      <c r="E87" s="137"/>
      <c r="F87" s="164">
        <f>IF(OR(I69="",K69=""),"",IF(I69&gt;K69,F69,IF(I69&lt;=K69,H69)))</f>
      </c>
      <c r="G87" s="114" t="s">
        <v>16</v>
      </c>
      <c r="H87" s="165">
        <f>IF(OR(I75="",K75=""),"",IF(I75&gt;K75,F75,IF(I75&lt;=K75,H75)))</f>
      </c>
      <c r="I87" s="139"/>
      <c r="J87" s="114" t="s">
        <v>16</v>
      </c>
      <c r="K87" s="138"/>
      <c r="L87" s="113">
        <f>IF(M87="","",CHOOSE(M87,$L$5,$L$6,$L$7,$L$8,$L$9,$L$10,$L$11,$L$12))</f>
      </c>
      <c r="M87" s="108"/>
    </row>
    <row r="88" spans="1:11" ht="12.75">
      <c r="A88" s="57"/>
      <c r="B88" s="60"/>
      <c r="C88" s="124"/>
      <c r="D88" s="59"/>
      <c r="E88" s="59"/>
      <c r="F88" s="150" t="s">
        <v>126</v>
      </c>
      <c r="G88" s="61"/>
      <c r="H88" s="150" t="s">
        <v>127</v>
      </c>
      <c r="I88" s="174"/>
      <c r="J88" s="174"/>
      <c r="K88" s="174"/>
    </row>
    <row r="89" spans="1:8" ht="12.75">
      <c r="A89" s="57"/>
      <c r="C89" s="124"/>
      <c r="D89" s="59"/>
      <c r="E89" s="59"/>
      <c r="G89" s="43"/>
      <c r="H89" s="55"/>
    </row>
    <row r="90" spans="1:13" ht="12.75">
      <c r="A90" s="134">
        <f>A87</f>
        <v>0.6354166666666664</v>
      </c>
      <c r="B90" s="135">
        <f>B87+1</f>
        <v>52</v>
      </c>
      <c r="C90" s="136" t="s">
        <v>75</v>
      </c>
      <c r="D90" s="137"/>
      <c r="E90" s="137"/>
      <c r="F90" s="164">
        <f>IF(OR(I72="",K72=""),"",IF(I72&gt;K72,F72,IF(I72&lt;=K72,H72)))</f>
      </c>
      <c r="G90" s="114" t="s">
        <v>16</v>
      </c>
      <c r="H90" s="165">
        <f>IF(OR(I78="",K78=""),"",IF(I78&gt;K78,F78,IF(I78&lt;=K78,H78)))</f>
      </c>
      <c r="I90" s="139"/>
      <c r="J90" s="114" t="s">
        <v>16</v>
      </c>
      <c r="K90" s="138"/>
      <c r="L90" s="113">
        <f>IF(M90="","",CHOOSE(M90,$L$5,$L$6,$L$7,$L$8,$L$9,$L$10,$L$11,$L$12))</f>
      </c>
      <c r="M90" s="108"/>
    </row>
    <row r="91" spans="1:11" ht="12.75">
      <c r="A91" s="57"/>
      <c r="C91" s="124"/>
      <c r="D91" s="59"/>
      <c r="E91" s="64"/>
      <c r="F91" s="150" t="s">
        <v>128</v>
      </c>
      <c r="G91" s="61"/>
      <c r="H91" s="150" t="s">
        <v>129</v>
      </c>
      <c r="I91" s="174"/>
      <c r="J91" s="174"/>
      <c r="K91" s="174"/>
    </row>
    <row r="92" spans="1:8" ht="12.75">
      <c r="A92" s="57"/>
      <c r="C92" s="124"/>
      <c r="D92" s="59"/>
      <c r="E92" s="59"/>
      <c r="G92" s="55"/>
      <c r="H92" s="55"/>
    </row>
    <row r="93" spans="1:8" ht="6" customHeight="1" hidden="1">
      <c r="A93" s="57"/>
      <c r="C93" s="125"/>
      <c r="D93" s="59"/>
      <c r="E93" s="59"/>
      <c r="F93" s="55"/>
      <c r="G93" s="43"/>
      <c r="H93" s="56"/>
    </row>
    <row r="94" spans="3:9" ht="30" customHeight="1">
      <c r="C94" s="147"/>
      <c r="D94" s="147"/>
      <c r="E94" s="147"/>
      <c r="F94" s="197" t="s">
        <v>53</v>
      </c>
      <c r="G94" s="197"/>
      <c r="H94" s="197"/>
      <c r="I94" s="58"/>
    </row>
    <row r="95" spans="1:10" s="109" customFormat="1" ht="13.5" customHeight="1">
      <c r="A95" s="58"/>
      <c r="B95" s="58"/>
      <c r="C95" s="195"/>
      <c r="D95" s="195"/>
      <c r="E95" s="195"/>
      <c r="F95" s="195"/>
      <c r="G95" s="145"/>
      <c r="H95" s="146"/>
      <c r="I95" s="58"/>
      <c r="J95" s="111"/>
    </row>
    <row r="96" spans="1:13" ht="12.75">
      <c r="A96" s="134">
        <f>Vorgaben!$D$19</f>
        <v>0.645833333333333</v>
      </c>
      <c r="B96" s="135">
        <f>B90+1</f>
        <v>53</v>
      </c>
      <c r="C96" s="136" t="s">
        <v>74</v>
      </c>
      <c r="D96" s="137"/>
      <c r="E96" s="137"/>
      <c r="F96" s="143">
        <f>IF(OR(I81="",K81=""),"",IF(I81&gt;K81,F81,IF(I81&lt;=K81,H81)))</f>
      </c>
      <c r="G96" s="114" t="s">
        <v>16</v>
      </c>
      <c r="H96" s="144">
        <f>IF(OR(I84="",K84=""),"",IF(I84&gt;K84,F84,IF(I84&lt;=K84,H84)))</f>
      </c>
      <c r="I96" s="139"/>
      <c r="J96" s="114" t="s">
        <v>16</v>
      </c>
      <c r="K96" s="138"/>
      <c r="L96" s="113">
        <f>IF(M96="","",CHOOSE(M96,$L$5,$L$6,$L$7,$L$8,$L$9,$L$10,$L$11,$L$12))</f>
      </c>
      <c r="M96" s="108"/>
    </row>
    <row r="97" spans="1:11" ht="12.75">
      <c r="A97" s="57"/>
      <c r="B97" s="65"/>
      <c r="C97" s="124"/>
      <c r="D97" s="59"/>
      <c r="E97" s="59"/>
      <c r="F97" s="150" t="s">
        <v>130</v>
      </c>
      <c r="G97" s="61"/>
      <c r="H97" s="150" t="s">
        <v>132</v>
      </c>
      <c r="I97" s="174"/>
      <c r="J97" s="174"/>
      <c r="K97" s="174"/>
    </row>
    <row r="98" spans="1:8" ht="12.75">
      <c r="A98" s="57"/>
      <c r="B98" s="43"/>
      <c r="C98" s="124"/>
      <c r="D98" s="59"/>
      <c r="E98" s="59"/>
      <c r="G98" s="43"/>
      <c r="H98" s="55"/>
    </row>
    <row r="99" spans="1:13" ht="12.75">
      <c r="A99" s="134">
        <f>A96</f>
        <v>0.645833333333333</v>
      </c>
      <c r="B99" s="114">
        <f>B96+1</f>
        <v>54</v>
      </c>
      <c r="C99" s="136" t="s">
        <v>75</v>
      </c>
      <c r="D99" s="137"/>
      <c r="E99" s="137"/>
      <c r="F99" s="143">
        <f>IF(OR(I87="",K87=""),"",IF(I87&gt;K87,F87,IF(I87&lt;=K87,H87)))</f>
      </c>
      <c r="G99" s="114" t="s">
        <v>16</v>
      </c>
      <c r="H99" s="144">
        <f>IF(OR(I90="",K90=""),"",IF(I90&gt;K90,F90,IF(I90&lt;=K90,H90)))</f>
      </c>
      <c r="I99" s="139"/>
      <c r="J99" s="114" t="s">
        <v>16</v>
      </c>
      <c r="K99" s="138"/>
      <c r="L99" s="113">
        <f>IF(M99="","",CHOOSE(M99,$L$5,$L$6,$L$7,$L$8,$L$9,$L$10,$L$11,$L$12))</f>
      </c>
      <c r="M99" s="108"/>
    </row>
    <row r="100" spans="1:11" ht="12.75">
      <c r="A100" s="57"/>
      <c r="C100" s="124"/>
      <c r="D100" s="59"/>
      <c r="E100" s="64"/>
      <c r="F100" s="150" t="s">
        <v>131</v>
      </c>
      <c r="G100" s="61"/>
      <c r="H100" s="150" t="s">
        <v>133</v>
      </c>
      <c r="I100" s="177"/>
      <c r="J100" s="177"/>
      <c r="K100" s="177"/>
    </row>
    <row r="101" spans="1:8" ht="12.75">
      <c r="A101" s="57"/>
      <c r="C101" s="124"/>
      <c r="D101" s="59"/>
      <c r="E101" s="59"/>
      <c r="G101" s="55"/>
      <c r="H101" s="55"/>
    </row>
    <row r="102" spans="1:10" s="109" customFormat="1" ht="36.75" customHeight="1">
      <c r="A102" s="58"/>
      <c r="B102" s="58"/>
      <c r="C102" s="126"/>
      <c r="D102" s="110"/>
      <c r="E102" s="110"/>
      <c r="F102" s="196" t="s">
        <v>85</v>
      </c>
      <c r="G102" s="196"/>
      <c r="H102" s="196"/>
      <c r="I102" s="58"/>
      <c r="J102" s="111"/>
    </row>
    <row r="103" spans="1:13" ht="12.75">
      <c r="A103" s="134">
        <f>Vorgaben!$D$21</f>
        <v>0.6562499999999997</v>
      </c>
      <c r="B103" s="114">
        <f>B99+1</f>
        <v>55</v>
      </c>
      <c r="C103" s="136" t="s">
        <v>75</v>
      </c>
      <c r="D103" s="137"/>
      <c r="E103" s="137"/>
      <c r="F103" s="143">
        <f>IF(OR(I96="",K96=""),"",IF(I96&lt;K96,F96,IF(I96&gt;=K96,H96)))</f>
      </c>
      <c r="G103" s="114" t="s">
        <v>16</v>
      </c>
      <c r="H103" s="144">
        <f>IF(OR(I99="",K99=""),"",IF(I99&lt;K99,F99,IF(I99&gt;=K99,H99)))</f>
      </c>
      <c r="I103" s="139"/>
      <c r="J103" s="114" t="s">
        <v>16</v>
      </c>
      <c r="K103" s="138"/>
      <c r="L103" s="113">
        <f>IF(M103="","",CHOOSE(M103,$L$5,$L$6,$L$7,$L$8,$L$9,$L$10,$L$11,$L$12))</f>
      </c>
      <c r="M103" s="108"/>
    </row>
    <row r="104" spans="2:11" ht="12.75">
      <c r="B104" s="40"/>
      <c r="C104" s="124"/>
      <c r="D104" s="59"/>
      <c r="E104" s="59"/>
      <c r="F104" s="150" t="s">
        <v>134</v>
      </c>
      <c r="G104" s="61"/>
      <c r="H104" s="150" t="s">
        <v>135</v>
      </c>
      <c r="I104" s="177"/>
      <c r="J104" s="177"/>
      <c r="K104" s="177"/>
    </row>
    <row r="105" spans="1:8" ht="12.75">
      <c r="A105" s="57"/>
      <c r="C105" s="124"/>
      <c r="D105" s="59"/>
      <c r="E105" s="59"/>
      <c r="G105" s="55"/>
      <c r="H105" s="55"/>
    </row>
    <row r="106" spans="1:10" s="109" customFormat="1" ht="32.25" customHeight="1">
      <c r="A106" s="58"/>
      <c r="B106" s="58"/>
      <c r="C106" s="126"/>
      <c r="D106" s="110"/>
      <c r="E106" s="196" t="s">
        <v>86</v>
      </c>
      <c r="F106" s="196"/>
      <c r="G106" s="196"/>
      <c r="H106" s="196"/>
      <c r="I106" s="111"/>
      <c r="J106" s="111"/>
    </row>
    <row r="107" spans="1:13" ht="12.75">
      <c r="A107" s="134">
        <f>A103</f>
        <v>0.6562499999999997</v>
      </c>
      <c r="B107" s="114">
        <f>B103+1</f>
        <v>56</v>
      </c>
      <c r="C107" s="136" t="s">
        <v>74</v>
      </c>
      <c r="D107" s="137"/>
      <c r="E107" s="137"/>
      <c r="F107" s="143">
        <f>IF(OR(I96="",K96=""),"",IF(I96&gt;K96,F96,IF(I96&lt;=K96,H96)))</f>
      </c>
      <c r="G107" s="114" t="s">
        <v>16</v>
      </c>
      <c r="H107" s="144">
        <f>IF(OR(I99="",K99=""),"",IF(I99&gt;K99,F99,IF(I99&lt;=K99,H99)))</f>
      </c>
      <c r="I107" s="139"/>
      <c r="J107" s="114" t="s">
        <v>16</v>
      </c>
      <c r="K107" s="138"/>
      <c r="L107" s="113">
        <f>IF(M107="","",CHOOSE(M107,$L$5,$L$6,$L$7,$L$8,$L$9,$L$10,$L$11,$L$12))</f>
      </c>
      <c r="M107" s="108"/>
    </row>
    <row r="108" spans="1:11" ht="12.75">
      <c r="A108" s="57"/>
      <c r="C108" s="124"/>
      <c r="F108" s="150" t="s">
        <v>136</v>
      </c>
      <c r="G108" s="61"/>
      <c r="H108" s="150" t="s">
        <v>137</v>
      </c>
      <c r="I108" s="177"/>
      <c r="J108" s="177"/>
      <c r="K108" s="177"/>
    </row>
    <row r="109" spans="1:11" ht="24" customHeight="1" hidden="1">
      <c r="A109" s="184" t="s">
        <v>83</v>
      </c>
      <c r="B109" s="184"/>
      <c r="C109" s="184"/>
      <c r="D109" s="184"/>
      <c r="E109" s="184"/>
      <c r="F109" s="184"/>
      <c r="G109" s="184"/>
      <c r="H109" s="184"/>
      <c r="I109" s="184"/>
      <c r="J109" s="184"/>
      <c r="K109" s="184"/>
    </row>
    <row r="110" ht="3.75" customHeight="1" hidden="1"/>
    <row r="111" spans="1:11" ht="15.75" customHeight="1">
      <c r="A111" s="99" t="s">
        <v>54</v>
      </c>
      <c r="B111" s="53"/>
      <c r="C111" s="54"/>
      <c r="D111" s="100"/>
      <c r="E111" s="101"/>
      <c r="F111" s="101"/>
      <c r="G111" s="100"/>
      <c r="H111" s="100"/>
      <c r="I111" s="100"/>
      <c r="J111" s="100"/>
      <c r="K111" s="100"/>
    </row>
    <row r="112" spans="1:11" ht="13.5" thickBot="1">
      <c r="A112" s="102"/>
      <c r="B112" s="103"/>
      <c r="C112" s="103"/>
      <c r="D112" s="101"/>
      <c r="E112" s="101"/>
      <c r="F112" s="101"/>
      <c r="G112" s="101"/>
      <c r="H112" s="101"/>
      <c r="I112" s="101"/>
      <c r="J112" s="101"/>
      <c r="K112" s="101"/>
    </row>
    <row r="113" spans="1:10" ht="18" thickBot="1">
      <c r="A113" s="98"/>
      <c r="B113" s="54"/>
      <c r="C113" s="104" t="s">
        <v>55</v>
      </c>
      <c r="D113" s="175">
        <f>IF(OR(I107="",K107=""),"",IF(K107&gt;I107,H107,IF(K107&lt;=I107,F107)))</f>
      </c>
      <c r="E113" s="175"/>
      <c r="F113" s="175"/>
      <c r="G113" s="175"/>
      <c r="H113" s="175"/>
      <c r="I113" s="175"/>
      <c r="J113" s="176"/>
    </row>
    <row r="114" spans="1:10" ht="18" thickBot="1">
      <c r="A114" s="98"/>
      <c r="B114" s="54"/>
      <c r="C114" s="104" t="s">
        <v>56</v>
      </c>
      <c r="D114" s="175">
        <f>IF(OR(I107="",K107=""),"",IF(K107&gt;I107,F107,IF(K107&lt;=I107,H107)))</f>
      </c>
      <c r="E114" s="175"/>
      <c r="F114" s="175"/>
      <c r="G114" s="175"/>
      <c r="H114" s="175"/>
      <c r="I114" s="175"/>
      <c r="J114" s="176"/>
    </row>
    <row r="115" spans="1:10" ht="18" thickBot="1">
      <c r="A115" s="98"/>
      <c r="B115" s="54"/>
      <c r="C115" s="104" t="s">
        <v>57</v>
      </c>
      <c r="D115" s="175">
        <f>IF(OR(I103="",K103=""),"",IF(K103&gt;I103,H103,IF(K103&lt;=I103,F103)))</f>
      </c>
      <c r="E115" s="175"/>
      <c r="F115" s="175"/>
      <c r="G115" s="175"/>
      <c r="H115" s="175"/>
      <c r="I115" s="175"/>
      <c r="J115" s="176"/>
    </row>
    <row r="116" spans="1:10" ht="18" thickBot="1">
      <c r="A116" s="98"/>
      <c r="B116" s="54"/>
      <c r="C116" s="104" t="s">
        <v>58</v>
      </c>
      <c r="D116" s="175">
        <f>IF(OR(I103="",K103=""),"",IF(K103&gt;I103,F103,IF(K103&lt;=I103,H103)))</f>
      </c>
      <c r="E116" s="175"/>
      <c r="F116" s="175"/>
      <c r="G116" s="175"/>
      <c r="H116" s="175"/>
      <c r="I116" s="175"/>
      <c r="J116" s="176"/>
    </row>
    <row r="117" spans="1:10" ht="18" thickBot="1">
      <c r="A117" s="185" t="s">
        <v>84</v>
      </c>
      <c r="B117" s="186"/>
      <c r="C117" s="112" t="s">
        <v>59</v>
      </c>
      <c r="D117" s="175">
        <f>IF(OR(I81="",K81=""),"",IF(K81&gt;I81,F81,IF(K81&lt;=I81,H81)))</f>
      </c>
      <c r="E117" s="175"/>
      <c r="F117" s="175"/>
      <c r="G117" s="175"/>
      <c r="H117" s="175"/>
      <c r="I117" s="175"/>
      <c r="J117" s="176"/>
    </row>
    <row r="118" spans="1:10" ht="18.75" customHeight="1" thickBot="1">
      <c r="A118" s="185"/>
      <c r="B118" s="186"/>
      <c r="C118" s="112" t="s">
        <v>59</v>
      </c>
      <c r="D118" s="175">
        <f>IF(OR(I84="",K84=""),"",IF(K84&gt;I84,F84,IF(K84&lt;=I84,H84)))</f>
      </c>
      <c r="E118" s="175"/>
      <c r="F118" s="175"/>
      <c r="G118" s="175"/>
      <c r="H118" s="175"/>
      <c r="I118" s="175"/>
      <c r="J118" s="176"/>
    </row>
    <row r="119" spans="1:10" ht="18" thickBot="1">
      <c r="A119" s="185"/>
      <c r="B119" s="186"/>
      <c r="C119" s="112" t="s">
        <v>59</v>
      </c>
      <c r="D119" s="175">
        <f>IF(OR(I87="",K87=""),"",IF(K87&gt;I87,F87,IF(K87&lt;=I87,H87)))</f>
      </c>
      <c r="E119" s="175"/>
      <c r="F119" s="175"/>
      <c r="G119" s="175"/>
      <c r="H119" s="175"/>
      <c r="I119" s="175"/>
      <c r="J119" s="176"/>
    </row>
    <row r="120" spans="1:10" ht="18" thickBot="1">
      <c r="A120" s="185"/>
      <c r="B120" s="186"/>
      <c r="C120" s="112" t="s">
        <v>59</v>
      </c>
      <c r="D120" s="175">
        <f>IF(OR(I90="",K90=""),"",IF(K90&gt;I90,F90,IF(K90&lt;=I90,H90)))</f>
      </c>
      <c r="E120" s="175"/>
      <c r="F120" s="175"/>
      <c r="G120" s="175"/>
      <c r="H120" s="175"/>
      <c r="I120" s="175"/>
      <c r="J120" s="176"/>
    </row>
    <row r="121" spans="1:10" ht="18" thickBot="1">
      <c r="A121" s="99" t="s">
        <v>54</v>
      </c>
      <c r="B121" s="54"/>
      <c r="C121" s="104" t="s">
        <v>62</v>
      </c>
      <c r="D121" s="182"/>
      <c r="E121" s="182"/>
      <c r="F121" s="182"/>
      <c r="G121" s="182"/>
      <c r="H121" s="182"/>
      <c r="I121" s="182"/>
      <c r="J121" s="183"/>
    </row>
    <row r="122" spans="1:10" ht="18" thickBot="1">
      <c r="A122" s="98"/>
      <c r="B122" s="54"/>
      <c r="C122" s="104" t="s">
        <v>63</v>
      </c>
      <c r="D122" s="182"/>
      <c r="E122" s="182"/>
      <c r="F122" s="182"/>
      <c r="G122" s="182"/>
      <c r="H122" s="182"/>
      <c r="I122" s="182"/>
      <c r="J122" s="183"/>
    </row>
    <row r="123" spans="1:10" ht="18" thickBot="1">
      <c r="A123" s="98"/>
      <c r="B123" s="54"/>
      <c r="C123" s="104" t="s">
        <v>64</v>
      </c>
      <c r="D123" s="182"/>
      <c r="E123" s="182"/>
      <c r="F123" s="182"/>
      <c r="G123" s="182"/>
      <c r="H123" s="182"/>
      <c r="I123" s="182"/>
      <c r="J123" s="183"/>
    </row>
    <row r="124" spans="1:10" ht="18" thickBot="1">
      <c r="A124" s="98"/>
      <c r="B124" s="54"/>
      <c r="C124" s="104" t="s">
        <v>65</v>
      </c>
      <c r="D124" s="182"/>
      <c r="E124" s="182"/>
      <c r="F124" s="182"/>
      <c r="G124" s="182"/>
      <c r="H124" s="182"/>
      <c r="I124" s="182"/>
      <c r="J124" s="183"/>
    </row>
    <row r="125" spans="1:10" ht="18" thickBot="1">
      <c r="A125" s="98"/>
      <c r="B125" s="54"/>
      <c r="C125" s="104" t="s">
        <v>66</v>
      </c>
      <c r="D125" s="182"/>
      <c r="E125" s="182"/>
      <c r="F125" s="182"/>
      <c r="G125" s="182"/>
      <c r="H125" s="182"/>
      <c r="I125" s="182"/>
      <c r="J125" s="183"/>
    </row>
    <row r="126" spans="1:10" ht="18" thickBot="1">
      <c r="A126" s="98"/>
      <c r="B126" s="54"/>
      <c r="C126" s="104" t="s">
        <v>67</v>
      </c>
      <c r="D126" s="182"/>
      <c r="E126" s="182"/>
      <c r="F126" s="182"/>
      <c r="G126" s="182"/>
      <c r="H126" s="182"/>
      <c r="I126" s="182"/>
      <c r="J126" s="183"/>
    </row>
    <row r="127" spans="1:10" ht="18" thickBot="1">
      <c r="A127" s="98"/>
      <c r="B127" s="54"/>
      <c r="C127" s="104" t="s">
        <v>68</v>
      </c>
      <c r="D127" s="182"/>
      <c r="E127" s="182"/>
      <c r="F127" s="182"/>
      <c r="G127" s="182"/>
      <c r="H127" s="182"/>
      <c r="I127" s="182"/>
      <c r="J127" s="183"/>
    </row>
    <row r="128" spans="1:10" ht="18" thickBot="1">
      <c r="A128" s="98"/>
      <c r="B128" s="54"/>
      <c r="C128" s="104" t="s">
        <v>69</v>
      </c>
      <c r="D128" s="182"/>
      <c r="E128" s="182"/>
      <c r="F128" s="182"/>
      <c r="G128" s="182"/>
      <c r="H128" s="182"/>
      <c r="I128" s="182"/>
      <c r="J128" s="183"/>
    </row>
    <row r="129" spans="1:10" ht="18" thickBot="1">
      <c r="A129" s="98"/>
      <c r="B129" s="54"/>
      <c r="C129" s="104" t="s">
        <v>70</v>
      </c>
      <c r="D129" s="182"/>
      <c r="E129" s="182"/>
      <c r="F129" s="182"/>
      <c r="G129" s="182"/>
      <c r="H129" s="182"/>
      <c r="I129" s="182"/>
      <c r="J129" s="183"/>
    </row>
    <row r="130" spans="1:10" ht="18" thickBot="1">
      <c r="A130" s="98"/>
      <c r="B130" s="54"/>
      <c r="C130" s="104" t="s">
        <v>71</v>
      </c>
      <c r="D130" s="182"/>
      <c r="E130" s="182"/>
      <c r="F130" s="182"/>
      <c r="G130" s="182"/>
      <c r="H130" s="182"/>
      <c r="I130" s="182"/>
      <c r="J130" s="183"/>
    </row>
    <row r="131" spans="1:10" ht="18" thickBot="1">
      <c r="A131" s="98"/>
      <c r="B131" s="54"/>
      <c r="C131" s="104" t="s">
        <v>72</v>
      </c>
      <c r="D131" s="182"/>
      <c r="E131" s="182"/>
      <c r="F131" s="182"/>
      <c r="G131" s="182"/>
      <c r="H131" s="182"/>
      <c r="I131" s="182"/>
      <c r="J131" s="183"/>
    </row>
    <row r="132" spans="1:10" ht="18" thickBot="1">
      <c r="A132" s="98"/>
      <c r="B132" s="54"/>
      <c r="C132" s="104" t="s">
        <v>73</v>
      </c>
      <c r="D132" s="182"/>
      <c r="E132" s="182"/>
      <c r="F132" s="182"/>
      <c r="G132" s="182"/>
      <c r="H132" s="182"/>
      <c r="I132" s="182"/>
      <c r="J132" s="183"/>
    </row>
  </sheetData>
  <sheetProtection password="E760" sheet="1" objects="1" scenarios="1"/>
  <mergeCells count="59">
    <mergeCell ref="L13:M15"/>
    <mergeCell ref="A5:B5"/>
    <mergeCell ref="A6:B6"/>
    <mergeCell ref="A8:B8"/>
    <mergeCell ref="C95:F95"/>
    <mergeCell ref="E106:H106"/>
    <mergeCell ref="F102:H102"/>
    <mergeCell ref="F94:H94"/>
    <mergeCell ref="A9:B9"/>
    <mergeCell ref="A13:B13"/>
    <mergeCell ref="D119:J119"/>
    <mergeCell ref="D127:J127"/>
    <mergeCell ref="A1:B1"/>
    <mergeCell ref="A10:B10"/>
    <mergeCell ref="A11:B11"/>
    <mergeCell ref="A12:B12"/>
    <mergeCell ref="A2:B2"/>
    <mergeCell ref="A3:B3"/>
    <mergeCell ref="A4:B4"/>
    <mergeCell ref="D125:J125"/>
    <mergeCell ref="D121:J121"/>
    <mergeCell ref="A109:K109"/>
    <mergeCell ref="I108:K108"/>
    <mergeCell ref="D126:J126"/>
    <mergeCell ref="A117:B120"/>
    <mergeCell ref="D113:J113"/>
    <mergeCell ref="D114:J114"/>
    <mergeCell ref="D115:J115"/>
    <mergeCell ref="D116:J116"/>
    <mergeCell ref="F56:H56"/>
    <mergeCell ref="D130:J130"/>
    <mergeCell ref="D131:J131"/>
    <mergeCell ref="D132:J132"/>
    <mergeCell ref="D129:J129"/>
    <mergeCell ref="I97:K97"/>
    <mergeCell ref="D128:J128"/>
    <mergeCell ref="D122:J122"/>
    <mergeCell ref="D123:J123"/>
    <mergeCell ref="D124:J124"/>
    <mergeCell ref="I85:K85"/>
    <mergeCell ref="L1:M3"/>
    <mergeCell ref="L4:M4"/>
    <mergeCell ref="D117:J117"/>
    <mergeCell ref="I100:K100"/>
    <mergeCell ref="I58:K58"/>
    <mergeCell ref="I61:K61"/>
    <mergeCell ref="I64:K64"/>
    <mergeCell ref="I88:K88"/>
    <mergeCell ref="I67:K67"/>
    <mergeCell ref="I91:K91"/>
    <mergeCell ref="D120:J120"/>
    <mergeCell ref="I104:K104"/>
    <mergeCell ref="D118:J118"/>
    <mergeCell ref="I70:K70"/>
    <mergeCell ref="I73:K73"/>
    <mergeCell ref="I76:K76"/>
    <mergeCell ref="I79:K79"/>
    <mergeCell ref="F80:H80"/>
    <mergeCell ref="I82:K82"/>
  </mergeCells>
  <printOptions/>
  <pageMargins left="0.6299212598425197" right="0.35433070866141736" top="1.5748031496062993" bottom="0.5118110236220472" header="0.4330708661417323" footer="0.35433070866141736"/>
  <pageSetup horizontalDpi="600" verticalDpi="600" orientation="portrait" paperSize="9" r:id="rId4"/>
  <headerFooter alignWithMargins="0">
    <oddHeader xml:space="preserve">&amp;L&amp;"Arial,Fett Kursiv"&amp;15 16. Jugendfußballturnier &amp;C&amp;"Arial,Fett"&amp;14      &amp;R&amp;"Arial,Fett Kursiv"&amp;14&amp;UE2-Junioren Jahrgang 2003
Spielplan&amp;10&amp;U
Sonntag  07. Juli 2013 
Sportplatz </oddHeader>
    <oddFooter>&amp;R&amp;8Seite &amp;P von &amp;N</oddFooter>
  </headerFooter>
  <rowBreaks count="2" manualBreakCount="2">
    <brk id="55" max="255" man="1"/>
    <brk id="120" max="10" man="1"/>
  </rowBreaks>
  <ignoredErrors>
    <ignoredError sqref="E120:J120 E117:J117 E118:J118 E119:J119"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A1:G22"/>
  <sheetViews>
    <sheetView zoomScale="150" zoomScaleNormal="150" zoomScalePageLayoutView="0" workbookViewId="0" topLeftCell="A9">
      <selection activeCell="D19" sqref="D19"/>
    </sheetView>
  </sheetViews>
  <sheetFormatPr defaultColWidth="11.421875" defaultRowHeight="12.75"/>
  <cols>
    <col min="1" max="1" width="26.8515625" style="2" customWidth="1"/>
    <col min="2" max="2" width="24.7109375" style="5" customWidth="1"/>
    <col min="3" max="3" width="8.7109375" style="4" customWidth="1"/>
    <col min="4" max="4" width="10.28125" style="4" customWidth="1"/>
    <col min="5" max="5" width="10.421875" style="4" customWidth="1"/>
    <col min="6" max="6" width="15.28125" style="4" customWidth="1"/>
    <col min="7" max="7" width="19.421875" style="4" customWidth="1"/>
    <col min="8" max="16384" width="11.421875" style="4" customWidth="1"/>
  </cols>
  <sheetData>
    <row r="1" spans="1:5" s="1" customFormat="1" ht="33" customHeight="1">
      <c r="A1" s="8" t="s">
        <v>0</v>
      </c>
      <c r="B1" s="8" t="s">
        <v>3</v>
      </c>
      <c r="C1" s="198" t="s">
        <v>29</v>
      </c>
      <c r="D1" s="199"/>
      <c r="E1" s="199"/>
    </row>
    <row r="2" spans="1:4" ht="18" customHeight="1">
      <c r="A2" s="32" t="s">
        <v>93</v>
      </c>
      <c r="B2" s="33" t="s">
        <v>103</v>
      </c>
      <c r="C2" s="4" t="s">
        <v>30</v>
      </c>
      <c r="D2" s="5" t="s">
        <v>31</v>
      </c>
    </row>
    <row r="3" spans="1:4" ht="18" customHeight="1">
      <c r="A3" s="32" t="s">
        <v>94</v>
      </c>
      <c r="B3" s="33" t="s">
        <v>104</v>
      </c>
      <c r="C3" s="130" t="s">
        <v>4</v>
      </c>
      <c r="D3" s="133">
        <v>0.009027777777777779</v>
      </c>
    </row>
    <row r="4" spans="1:3" ht="18" customHeight="1">
      <c r="A4" s="32" t="s">
        <v>95</v>
      </c>
      <c r="B4" s="33" t="s">
        <v>105</v>
      </c>
      <c r="C4" s="4" t="s">
        <v>48</v>
      </c>
    </row>
    <row r="5" spans="1:5" ht="18" customHeight="1">
      <c r="A5" s="32" t="s">
        <v>96</v>
      </c>
      <c r="B5" s="33" t="s">
        <v>106</v>
      </c>
      <c r="C5" s="130" t="s">
        <v>5</v>
      </c>
      <c r="D5" s="132">
        <v>0.001388888888888889</v>
      </c>
      <c r="E5" s="130" t="s">
        <v>32</v>
      </c>
    </row>
    <row r="6" spans="1:4" ht="14.25" customHeight="1">
      <c r="A6" s="32" t="s">
        <v>97</v>
      </c>
      <c r="B6" s="33" t="s">
        <v>107</v>
      </c>
      <c r="C6" s="7"/>
      <c r="D6" s="6"/>
    </row>
    <row r="7" spans="3:5" ht="14.25" customHeight="1">
      <c r="C7" s="130" t="s">
        <v>5</v>
      </c>
      <c r="D7" s="131">
        <v>0.001388888888888889</v>
      </c>
      <c r="E7" s="129" t="s">
        <v>76</v>
      </c>
    </row>
    <row r="8" spans="1:3" ht="33" customHeight="1">
      <c r="A8" s="8" t="s">
        <v>6</v>
      </c>
      <c r="B8" s="8" t="s">
        <v>7</v>
      </c>
      <c r="C8" s="97"/>
    </row>
    <row r="9" spans="1:5" ht="18" customHeight="1">
      <c r="A9" s="34" t="s">
        <v>98</v>
      </c>
      <c r="B9" s="35" t="s">
        <v>108</v>
      </c>
      <c r="C9" s="130" t="s">
        <v>5</v>
      </c>
      <c r="D9" s="128">
        <v>0.001388888888888889</v>
      </c>
      <c r="E9" s="129" t="s">
        <v>52</v>
      </c>
    </row>
    <row r="10" spans="1:7" ht="18" customHeight="1">
      <c r="A10" s="34" t="s">
        <v>99</v>
      </c>
      <c r="B10" s="35" t="s">
        <v>109</v>
      </c>
      <c r="C10" s="201" t="s">
        <v>82</v>
      </c>
      <c r="D10" s="202"/>
      <c r="E10" s="202"/>
      <c r="F10" s="202"/>
      <c r="G10" s="202"/>
    </row>
    <row r="11" spans="1:7" ht="18" customHeight="1">
      <c r="A11" s="34" t="s">
        <v>100</v>
      </c>
      <c r="B11" s="35" t="s">
        <v>110</v>
      </c>
      <c r="C11" s="201"/>
      <c r="D11" s="202"/>
      <c r="E11" s="202"/>
      <c r="F11" s="202"/>
      <c r="G11" s="202"/>
    </row>
    <row r="12" spans="1:3" ht="18" customHeight="1">
      <c r="A12" s="34" t="s">
        <v>101</v>
      </c>
      <c r="B12" s="35" t="s">
        <v>111</v>
      </c>
      <c r="C12" s="4" t="s">
        <v>78</v>
      </c>
    </row>
    <row r="13" spans="1:4" ht="18" customHeight="1">
      <c r="A13" s="34" t="s">
        <v>102</v>
      </c>
      <c r="B13" s="35" t="s">
        <v>112</v>
      </c>
      <c r="C13" s="2" t="s">
        <v>77</v>
      </c>
      <c r="D13" s="36">
        <v>0.375</v>
      </c>
    </row>
    <row r="14" spans="3:6" ht="13.5" thickBot="1">
      <c r="C14" s="96" t="s">
        <v>138</v>
      </c>
      <c r="E14" s="200"/>
      <c r="F14" s="200"/>
    </row>
    <row r="15" spans="4:6" ht="13.5" thickBot="1">
      <c r="D15" s="148">
        <f>IF(E15="",Spielplan!A54+D3+D7,E15)</f>
        <v>0.5833333333333333</v>
      </c>
      <c r="E15" s="149"/>
      <c r="F15" s="127"/>
    </row>
    <row r="16" spans="3:5" ht="13.5" thickBot="1">
      <c r="C16" s="96" t="s">
        <v>139</v>
      </c>
      <c r="E16" s="127"/>
    </row>
    <row r="17" spans="4:5" ht="13.5" thickBot="1">
      <c r="D17" s="148">
        <f>IF(E17="",Spielplan!A78+D3+D9,E17)</f>
        <v>0.6249999999999998</v>
      </c>
      <c r="E17" s="149"/>
    </row>
    <row r="18" spans="3:5" ht="13.5" customHeight="1" thickBot="1">
      <c r="C18" s="96" t="s">
        <v>81</v>
      </c>
      <c r="E18" s="127"/>
    </row>
    <row r="19" spans="4:5" ht="13.5" customHeight="1" thickBot="1">
      <c r="D19" s="148">
        <f>IF(E19="",Spielplan!A90+D3+D9,E19)</f>
        <v>0.645833333333333</v>
      </c>
      <c r="E19" s="149"/>
    </row>
    <row r="20" ht="13.5" thickBot="1">
      <c r="C20" s="96" t="s">
        <v>80</v>
      </c>
    </row>
    <row r="21" spans="3:5" ht="15" customHeight="1" thickBot="1">
      <c r="C21" s="203" t="s">
        <v>79</v>
      </c>
      <c r="D21" s="148">
        <f>IF(E21="",Spielplan!A96+D3+D9,E21)</f>
        <v>0.6562499999999997</v>
      </c>
      <c r="E21" s="149"/>
    </row>
    <row r="22" ht="12.75">
      <c r="C22" s="203"/>
    </row>
    <row r="24" ht="12.75"/>
  </sheetData>
  <sheetProtection/>
  <mergeCells count="4">
    <mergeCell ref="C1:E1"/>
    <mergeCell ref="E14:F14"/>
    <mergeCell ref="C10:G11"/>
    <mergeCell ref="C21:C22"/>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Z42"/>
  <sheetViews>
    <sheetView zoomScale="60" zoomScaleNormal="60" zoomScalePageLayoutView="0" workbookViewId="0" topLeftCell="A1">
      <selection activeCell="Y28" sqref="Y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33</v>
      </c>
      <c r="B2" s="15" t="s">
        <v>34</v>
      </c>
      <c r="C2" s="15"/>
      <c r="D2" s="15" t="s">
        <v>34</v>
      </c>
      <c r="E2" s="204" t="s">
        <v>13</v>
      </c>
      <c r="F2" s="204"/>
      <c r="G2" s="204"/>
      <c r="H2" s="67" t="s">
        <v>35</v>
      </c>
      <c r="I2" s="67" t="s">
        <v>36</v>
      </c>
      <c r="J2" s="16"/>
      <c r="K2" s="17" t="s">
        <v>0</v>
      </c>
      <c r="L2" s="17" t="s">
        <v>37</v>
      </c>
      <c r="M2" s="17" t="s">
        <v>1</v>
      </c>
      <c r="N2" s="205" t="s">
        <v>2</v>
      </c>
      <c r="O2" s="205"/>
      <c r="P2" s="205"/>
      <c r="Q2" s="17" t="s">
        <v>38</v>
      </c>
      <c r="R2" s="16"/>
      <c r="S2" s="11" t="s">
        <v>39</v>
      </c>
      <c r="T2" s="11" t="s">
        <v>40</v>
      </c>
      <c r="U2" s="11" t="s">
        <v>41</v>
      </c>
      <c r="V2" s="11" t="s">
        <v>42</v>
      </c>
      <c r="W2" s="12" t="s">
        <v>43</v>
      </c>
      <c r="X2" s="12" t="s">
        <v>44</v>
      </c>
      <c r="Y2" s="12" t="s">
        <v>50</v>
      </c>
      <c r="Z2" s="12" t="s">
        <v>51</v>
      </c>
    </row>
    <row r="3" spans="1:26" ht="12.75">
      <c r="A3" s="18">
        <f>Spielplan!B16</f>
        <v>1</v>
      </c>
      <c r="B3" s="18" t="str">
        <f>Spielplan!F16</f>
        <v>Mannschaft 1</v>
      </c>
      <c r="C3" s="19" t="s">
        <v>15</v>
      </c>
      <c r="D3" s="20" t="str">
        <f>Spielplan!H16</f>
        <v>Mannschaft 2</v>
      </c>
      <c r="E3" s="15">
        <f>IF(Spielplan!I16="","",Spielplan!I16)</f>
      </c>
      <c r="F3" s="15" t="s">
        <v>16</v>
      </c>
      <c r="G3" s="15">
        <f>IF(Spielplan!K16="","",Spielplan!K16)</f>
      </c>
      <c r="H3" s="68">
        <f aca="true" t="shared" si="0" ref="H3:H42">IF(OR(E3="",G3=""),"",IF(E3&gt;G3,3,IF(E3=G3,1,0)))</f>
      </c>
      <c r="I3" s="68">
        <f aca="true" t="shared" si="1" ref="I3:I42">IF(OR(E3="",G3=""),"",IF(G3&gt;E3,3,IF(E3=G3,1,0)))</f>
      </c>
      <c r="K3" s="66" t="str">
        <f>Vorgaben!A2</f>
        <v>Mannschaft 1</v>
      </c>
      <c r="L3" s="19">
        <f>SUM(S3:V3)</f>
        <v>0</v>
      </c>
      <c r="M3" s="19">
        <f>SUM(H3,I11,H23,I35)</f>
        <v>0</v>
      </c>
      <c r="N3" s="15">
        <f>SUM(E3,G11,E23,G35)</f>
        <v>0</v>
      </c>
      <c r="O3" s="15" t="s">
        <v>16</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Spielplan!B18</f>
        <v>3</v>
      </c>
      <c r="B4" s="18" t="str">
        <f>Spielplan!F18</f>
        <v>Mannschaft 6</v>
      </c>
      <c r="C4" s="19" t="s">
        <v>15</v>
      </c>
      <c r="D4" s="20" t="str">
        <f>Spielplan!H18</f>
        <v>Mannschaft 7</v>
      </c>
      <c r="E4" s="15">
        <f>IF(Spielplan!I18="","",Spielplan!I18)</f>
      </c>
      <c r="F4" s="15" t="s">
        <v>16</v>
      </c>
      <c r="G4" s="15">
        <f>IF(Spielplan!K18="","",Spielplan!K18)</f>
      </c>
      <c r="H4" s="68">
        <f t="shared" si="0"/>
      </c>
      <c r="I4" s="68">
        <f t="shared" si="1"/>
      </c>
      <c r="K4" s="66" t="str">
        <f>Vorgaben!A3</f>
        <v>Mannschaft 2</v>
      </c>
      <c r="L4" s="19">
        <f>SUM(S4:V4)</f>
        <v>0</v>
      </c>
      <c r="M4" s="19">
        <f>SUM(I3,I15,H27,H39)</f>
        <v>0</v>
      </c>
      <c r="N4" s="15">
        <f>SUM(G3,G15,E27,E39)</f>
        <v>0</v>
      </c>
      <c r="O4" s="15" t="s">
        <v>16</v>
      </c>
      <c r="P4" s="15">
        <f>SUM(E3,E15,G27,G39)</f>
        <v>0</v>
      </c>
      <c r="Q4" s="15">
        <f>N4-P4</f>
        <v>0</v>
      </c>
      <c r="R4" s="21"/>
      <c r="S4" s="11">
        <f>IF(OR(E3="",G3=""),0,1)</f>
        <v>0</v>
      </c>
      <c r="T4" s="11">
        <f>IF(OR(E15="",G15=""),0,1)</f>
        <v>0</v>
      </c>
      <c r="U4" s="11">
        <f>IF(OR(E27="",G27=""),0,1)</f>
        <v>0</v>
      </c>
      <c r="V4" s="11">
        <f>IF(OR(E39="",G39=""),0,1)</f>
        <v>0</v>
      </c>
    </row>
    <row r="5" spans="1:22" ht="12.75">
      <c r="A5" s="18">
        <f>Spielplan!B20</f>
        <v>5</v>
      </c>
      <c r="B5" s="18" t="str">
        <f>Spielplan!F20</f>
        <v>Mannschaft 11</v>
      </c>
      <c r="C5" s="19" t="s">
        <v>15</v>
      </c>
      <c r="D5" s="20" t="str">
        <f>Spielplan!H20</f>
        <v>Mannschaft 12</v>
      </c>
      <c r="E5" s="15">
        <f>IF(Spielplan!I20="","",Spielplan!I20)</f>
      </c>
      <c r="F5" s="15" t="s">
        <v>16</v>
      </c>
      <c r="G5" s="15">
        <f>IF(Spielplan!K20="","",Spielplan!K20)</f>
      </c>
      <c r="H5" s="68">
        <f t="shared" si="0"/>
      </c>
      <c r="I5" s="68">
        <f t="shared" si="1"/>
      </c>
      <c r="K5" s="66" t="str">
        <f>Vorgaben!A4</f>
        <v>Mannschaft 3</v>
      </c>
      <c r="L5" s="19">
        <f>SUM(S5:V5)</f>
        <v>0</v>
      </c>
      <c r="M5" s="19">
        <f>SUM(H7,H15,I23,I31)</f>
        <v>0</v>
      </c>
      <c r="N5" s="15">
        <f>SUM(E7,E15,G23,G31)</f>
        <v>0</v>
      </c>
      <c r="O5" s="15" t="s">
        <v>16</v>
      </c>
      <c r="P5" s="15">
        <f>SUM(G7,G15,E23,E31)</f>
        <v>0</v>
      </c>
      <c r="Q5" s="15">
        <f>N5-P5</f>
        <v>0</v>
      </c>
      <c r="R5" s="21"/>
      <c r="S5" s="11">
        <f>IF(OR(E7="",G7=""),0,1)</f>
        <v>0</v>
      </c>
      <c r="T5" s="11">
        <f>IF(OR(E15="",G15=""),0,1)</f>
        <v>0</v>
      </c>
      <c r="U5" s="11">
        <f>IF(OR(E23="",G23=""),0,1)</f>
        <v>0</v>
      </c>
      <c r="V5" s="11">
        <f>IF(OR(E31="",G31=""),0,1)</f>
        <v>0</v>
      </c>
    </row>
    <row r="6" spans="1:22" ht="12.75">
      <c r="A6" s="18">
        <f>Spielplan!B22</f>
        <v>7</v>
      </c>
      <c r="B6" s="18" t="str">
        <f>Spielplan!F22</f>
        <v>Mannschaft 16</v>
      </c>
      <c r="C6" s="19" t="s">
        <v>15</v>
      </c>
      <c r="D6" s="20" t="str">
        <f>Spielplan!H22</f>
        <v>Mannschaft 17</v>
      </c>
      <c r="E6" s="15">
        <f>IF(Spielplan!I22="","",Spielplan!I22)</f>
      </c>
      <c r="F6" s="15" t="s">
        <v>16</v>
      </c>
      <c r="G6" s="15">
        <f>IF(Spielplan!K22="","",Spielplan!K22)</f>
      </c>
      <c r="H6" s="68">
        <f t="shared" si="0"/>
      </c>
      <c r="I6" s="68">
        <f t="shared" si="1"/>
      </c>
      <c r="K6" s="66" t="str">
        <f>Vorgaben!A5</f>
        <v>Mannschaft 4</v>
      </c>
      <c r="L6" s="19">
        <f>SUM(S6:V6)</f>
        <v>0</v>
      </c>
      <c r="M6" s="19">
        <f>SUM(I7,H19,H35,I27)</f>
        <v>0</v>
      </c>
      <c r="N6" s="15">
        <f>SUM(G7,E19,G27,E35)</f>
        <v>0</v>
      </c>
      <c r="O6" s="15" t="s">
        <v>16</v>
      </c>
      <c r="P6" s="15">
        <f>SUM(E7,G19,E27,G35)</f>
        <v>0</v>
      </c>
      <c r="Q6" s="15">
        <f>N6-P6</f>
        <v>0</v>
      </c>
      <c r="R6" s="21"/>
      <c r="S6" s="11">
        <f>IF(OR(E7="",G7=""),0,1)</f>
        <v>0</v>
      </c>
      <c r="T6" s="11">
        <f>IF(OR(E19="",G19=""),0,1)</f>
        <v>0</v>
      </c>
      <c r="U6" s="11">
        <f>IF(OR(E27="",G27=""),0,1)</f>
        <v>0</v>
      </c>
      <c r="V6" s="11">
        <f>IF(OR(E35="",G35=""),0,1)</f>
        <v>0</v>
      </c>
    </row>
    <row r="7" spans="1:22" ht="12.75">
      <c r="A7" s="18">
        <f>Spielplan!B17</f>
        <v>2</v>
      </c>
      <c r="B7" s="18" t="str">
        <f>Spielplan!F17</f>
        <v>Mannschaft 3</v>
      </c>
      <c r="C7" s="19" t="s">
        <v>15</v>
      </c>
      <c r="D7" s="20" t="str">
        <f>Spielplan!H17</f>
        <v>Mannschaft 4</v>
      </c>
      <c r="E7" s="15">
        <f>IF(Spielplan!I17="","",Spielplan!I17)</f>
      </c>
      <c r="F7" s="15" t="s">
        <v>16</v>
      </c>
      <c r="G7" s="15">
        <f>IF(Spielplan!K17="","",Spielplan!K17)</f>
      </c>
      <c r="H7" s="68">
        <f t="shared" si="0"/>
      </c>
      <c r="I7" s="68">
        <f t="shared" si="1"/>
      </c>
      <c r="K7" s="66" t="str">
        <f>Vorgaben!A6</f>
        <v>Mannschaft 5</v>
      </c>
      <c r="L7" s="19">
        <f>SUM(S7:V7)</f>
        <v>0</v>
      </c>
      <c r="M7" s="19">
        <f>SUM(H11,I19,H31,I39)</f>
        <v>0</v>
      </c>
      <c r="N7" s="15">
        <f>SUM(E11,G19,E31,G39)</f>
        <v>0</v>
      </c>
      <c r="O7" s="15" t="s">
        <v>16</v>
      </c>
      <c r="P7" s="15">
        <f>SUM(G11,E19,G31,E39)</f>
        <v>0</v>
      </c>
      <c r="Q7" s="15">
        <f>N7-P7</f>
        <v>0</v>
      </c>
      <c r="R7" s="21"/>
      <c r="S7" s="11">
        <f>IF(OR(E11="",G11=""),0,1)</f>
        <v>0</v>
      </c>
      <c r="T7" s="11">
        <f>IF(OR(E19="",G19=""),0,1)</f>
        <v>0</v>
      </c>
      <c r="U7" s="11">
        <f>IF(OR(E31="",G31=""),0,1)</f>
        <v>0</v>
      </c>
      <c r="V7" s="11">
        <f>IF(OR(E39="",G39=""),0,1)</f>
        <v>0</v>
      </c>
    </row>
    <row r="8" spans="1:24" ht="12.75">
      <c r="A8" s="18">
        <f>Spielplan!B19</f>
        <v>4</v>
      </c>
      <c r="B8" s="18" t="str">
        <f>Spielplan!F19</f>
        <v>Mannschaft 8</v>
      </c>
      <c r="C8" s="19" t="s">
        <v>15</v>
      </c>
      <c r="D8" s="20" t="str">
        <f>Spielplan!H19</f>
        <v>Mannschaft 9</v>
      </c>
      <c r="E8" s="15">
        <f>IF(Spielplan!I19="","",Spielplan!I19)</f>
      </c>
      <c r="F8" s="15" t="s">
        <v>16</v>
      </c>
      <c r="G8" s="15">
        <f>IF(Spielplan!K19="","",Spielplan!K19)</f>
      </c>
      <c r="H8" s="68">
        <f t="shared" si="0"/>
      </c>
      <c r="I8" s="68">
        <f t="shared" si="1"/>
      </c>
      <c r="K8" s="204" t="s">
        <v>6</v>
      </c>
      <c r="L8" s="204" t="s">
        <v>37</v>
      </c>
      <c r="M8" s="204" t="s">
        <v>1</v>
      </c>
      <c r="N8" s="204" t="s">
        <v>2</v>
      </c>
      <c r="O8" s="204"/>
      <c r="P8" s="204"/>
      <c r="Q8" s="204" t="s">
        <v>38</v>
      </c>
      <c r="W8" s="22"/>
      <c r="X8" s="22"/>
    </row>
    <row r="9" spans="1:24" ht="12.75">
      <c r="A9" s="18">
        <f>Spielplan!B21</f>
        <v>6</v>
      </c>
      <c r="B9" s="18" t="str">
        <f>Spielplan!F21</f>
        <v>Mannschaft 13</v>
      </c>
      <c r="C9" s="19" t="s">
        <v>15</v>
      </c>
      <c r="D9" s="20" t="str">
        <f>Spielplan!H21</f>
        <v>Mannschaft 14</v>
      </c>
      <c r="E9" s="15">
        <f>IF(Spielplan!I21="","",Spielplan!I21)</f>
      </c>
      <c r="F9" s="15" t="s">
        <v>16</v>
      </c>
      <c r="G9" s="15">
        <f>IF(Spielplan!K21="","",Spielplan!K21)</f>
      </c>
      <c r="H9" s="68">
        <f t="shared" si="0"/>
      </c>
      <c r="I9" s="68">
        <f t="shared" si="1"/>
      </c>
      <c r="K9" s="204"/>
      <c r="L9" s="204"/>
      <c r="M9" s="204"/>
      <c r="N9" s="204"/>
      <c r="O9" s="204"/>
      <c r="P9" s="204"/>
      <c r="Q9" s="204"/>
      <c r="W9" s="22"/>
      <c r="X9" s="22"/>
    </row>
    <row r="10" spans="1:24" ht="12.75">
      <c r="A10" s="18">
        <f>Spielplan!B23</f>
        <v>8</v>
      </c>
      <c r="B10" s="18" t="str">
        <f>Spielplan!F23</f>
        <v>Mannschaft 18</v>
      </c>
      <c r="C10" s="19" t="s">
        <v>15</v>
      </c>
      <c r="D10" s="20" t="str">
        <f>Spielplan!H23</f>
        <v>Mannschaft 19</v>
      </c>
      <c r="E10" s="15">
        <f>IF(Spielplan!I23="","",Spielplan!I23)</f>
      </c>
      <c r="F10" s="15" t="s">
        <v>16</v>
      </c>
      <c r="G10" s="15">
        <f>IF(Spielplan!K23="","",Spielplan!K23)</f>
      </c>
      <c r="H10" s="68">
        <f t="shared" si="0"/>
      </c>
      <c r="I10" s="68">
        <f t="shared" si="1"/>
      </c>
      <c r="K10" s="66" t="str">
        <f>Vorgaben!A9</f>
        <v>Mannschaft 6</v>
      </c>
      <c r="L10" s="19">
        <f>SUM(S10:V10)</f>
        <v>0</v>
      </c>
      <c r="M10" s="19">
        <f>SUM(I12,H24,I36,H4)</f>
        <v>0</v>
      </c>
      <c r="N10" s="15">
        <f>SUM(E4,G12,E24,G36)</f>
        <v>0</v>
      </c>
      <c r="O10" s="15" t="s">
        <v>16</v>
      </c>
      <c r="P10" s="15">
        <f>SUM(G4,E12,G24,E36)</f>
        <v>0</v>
      </c>
      <c r="Q10" s="15">
        <f>N10-P10</f>
        <v>0</v>
      </c>
      <c r="R10" s="23"/>
      <c r="S10" s="11">
        <f>IF(OR(E4="",G4=""),0,1)</f>
        <v>0</v>
      </c>
      <c r="T10" s="11">
        <f>IF(OR(E12="",G12=""),0,1)</f>
        <v>0</v>
      </c>
      <c r="U10" s="11">
        <f>IF(OR(E24="",G24=""),0,1)</f>
        <v>0</v>
      </c>
      <c r="V10" s="11">
        <f>IF(OR(E36="",G36=""),0,1)</f>
        <v>0</v>
      </c>
      <c r="W10" s="24"/>
      <c r="X10" s="24"/>
    </row>
    <row r="11" spans="1:24" ht="12.75">
      <c r="A11" s="18">
        <f>Spielplan!B40</f>
        <v>25</v>
      </c>
      <c r="B11" s="18" t="str">
        <f>Spielplan!F40</f>
        <v>Mannschaft 5</v>
      </c>
      <c r="C11" s="19" t="s">
        <v>15</v>
      </c>
      <c r="D11" s="20" t="str">
        <f>Spielplan!H40</f>
        <v>Mannschaft 1</v>
      </c>
      <c r="E11" s="15">
        <f>IF(Spielplan!I40="","",Spielplan!I40)</f>
      </c>
      <c r="F11" s="15" t="s">
        <v>16</v>
      </c>
      <c r="G11" s="15">
        <f>IF(Spielplan!K40="","",Spielplan!K40)</f>
      </c>
      <c r="H11" s="68">
        <f t="shared" si="0"/>
      </c>
      <c r="I11" s="68">
        <f t="shared" si="1"/>
      </c>
      <c r="J11" s="25"/>
      <c r="K11" s="66" t="str">
        <f>Vorgaben!A10</f>
        <v>Mannschaft 7</v>
      </c>
      <c r="L11" s="19">
        <f>SUM(S11:V11)</f>
        <v>0</v>
      </c>
      <c r="M11" s="19">
        <f>SUM(I4,I16,H28,H40)</f>
        <v>0</v>
      </c>
      <c r="N11" s="15">
        <f>SUM(G4,G16,E28,E40)</f>
        <v>0</v>
      </c>
      <c r="O11" s="15" t="s">
        <v>16</v>
      </c>
      <c r="P11" s="15">
        <f>SUM(E4,E16,G28,G40)</f>
        <v>0</v>
      </c>
      <c r="Q11" s="15">
        <f>N11-P11</f>
        <v>0</v>
      </c>
      <c r="R11" s="25"/>
      <c r="S11" s="11">
        <f>IF(OR(E4="",G4=""),0,1)</f>
        <v>0</v>
      </c>
      <c r="T11" s="11">
        <f>IF(OR(E16="",G16=""),0,1)</f>
        <v>0</v>
      </c>
      <c r="U11" s="11">
        <f>IF(OR(E28="",G28=""),0,1)</f>
        <v>0</v>
      </c>
      <c r="V11" s="11">
        <f>IF(OR(E40="",G40=""),0,1)</f>
        <v>0</v>
      </c>
      <c r="W11" s="25"/>
      <c r="X11" s="25"/>
    </row>
    <row r="12" spans="1:22" ht="12.75">
      <c r="A12" s="18">
        <f>Spielplan!B42</f>
        <v>27</v>
      </c>
      <c r="B12" s="18" t="str">
        <f>Spielplan!F42</f>
        <v>Mannschaft 10</v>
      </c>
      <c r="C12" s="19" t="s">
        <v>15</v>
      </c>
      <c r="D12" s="20" t="str">
        <f>Spielplan!H42</f>
        <v>Mannschaft 6</v>
      </c>
      <c r="E12" s="15">
        <f>IF(Spielplan!I42="","",Spielplan!I42)</f>
      </c>
      <c r="F12" s="15" t="s">
        <v>16</v>
      </c>
      <c r="G12" s="15">
        <f>IF(Spielplan!K42="","",Spielplan!K42)</f>
      </c>
      <c r="H12" s="68">
        <f t="shared" si="0"/>
      </c>
      <c r="I12" s="68">
        <f t="shared" si="1"/>
      </c>
      <c r="K12" s="66" t="str">
        <f>Vorgaben!A11</f>
        <v>Mannschaft 8</v>
      </c>
      <c r="L12" s="19">
        <f>SUM(S12:V12)</f>
        <v>0</v>
      </c>
      <c r="M12" s="19">
        <f>SUM(H8,H16,I24,I32)</f>
        <v>0</v>
      </c>
      <c r="N12" s="15">
        <f>SUM(E8,E16,G24,G32)</f>
        <v>0</v>
      </c>
      <c r="O12" s="15" t="s">
        <v>16</v>
      </c>
      <c r="P12" s="15">
        <f>SUM(G8,G16,E24,E32)</f>
        <v>0</v>
      </c>
      <c r="Q12" s="15">
        <f>N12-P12</f>
        <v>0</v>
      </c>
      <c r="S12" s="11">
        <f>IF(OR(E8="",G8=""),0,1)</f>
        <v>0</v>
      </c>
      <c r="T12" s="11">
        <f>IF(OR(E16="",G16=""),0,1)</f>
        <v>0</v>
      </c>
      <c r="U12" s="11">
        <f>IF(OR(E24="",G24=""),0,1)</f>
        <v>0</v>
      </c>
      <c r="V12" s="11">
        <f>IF(OR(E32="",G32=""),0,1)</f>
        <v>0</v>
      </c>
    </row>
    <row r="13" spans="1:22" ht="12.75">
      <c r="A13" s="18">
        <f>Spielplan!B44</f>
        <v>29</v>
      </c>
      <c r="B13" s="18" t="str">
        <f>Spielplan!F44</f>
        <v>Mannschaft 15</v>
      </c>
      <c r="C13" s="19" t="s">
        <v>15</v>
      </c>
      <c r="D13" s="20" t="str">
        <f>Spielplan!H44</f>
        <v>Mannschaft 11</v>
      </c>
      <c r="E13" s="15">
        <f>IF(Spielplan!I44="","",Spielplan!I44)</f>
      </c>
      <c r="F13" s="15" t="s">
        <v>16</v>
      </c>
      <c r="G13" s="15">
        <f>IF(Spielplan!K44="","",Spielplan!K44)</f>
      </c>
      <c r="H13" s="68">
        <f t="shared" si="0"/>
      </c>
      <c r="I13" s="68">
        <f t="shared" si="1"/>
      </c>
      <c r="K13" s="66" t="str">
        <f>Vorgaben!A12</f>
        <v>Mannschaft 9</v>
      </c>
      <c r="L13" s="19">
        <f>SUM(S13:V13)</f>
        <v>0</v>
      </c>
      <c r="M13" s="19">
        <f>SUM(I8,H20,I28,H36)</f>
        <v>0</v>
      </c>
      <c r="N13" s="15">
        <f>SUM(G8,E20,G28,E36)</f>
        <v>0</v>
      </c>
      <c r="O13" s="15" t="s">
        <v>16</v>
      </c>
      <c r="P13" s="15">
        <f>SUM(E8,G20,E28,G36)</f>
        <v>0</v>
      </c>
      <c r="Q13" s="15">
        <f>N13-P13</f>
        <v>0</v>
      </c>
      <c r="S13" s="11">
        <f>IF(OR(E8="",G8=""),0,1)</f>
        <v>0</v>
      </c>
      <c r="T13" s="11">
        <f>IF(OR(E20="",G20=""),0,1)</f>
        <v>0</v>
      </c>
      <c r="U13" s="11">
        <f>IF(OR(E28="",G28=""),0,1)</f>
        <v>0</v>
      </c>
      <c r="V13" s="11">
        <f>IF(OR(E36="",G36=""),0,1)</f>
        <v>0</v>
      </c>
    </row>
    <row r="14" spans="1:22" ht="15.75" customHeight="1">
      <c r="A14" s="18">
        <f>Spielplan!B46</f>
        <v>31</v>
      </c>
      <c r="B14" s="18" t="str">
        <f>Spielplan!F46</f>
        <v>Mannschaft 20</v>
      </c>
      <c r="C14" s="19" t="s">
        <v>15</v>
      </c>
      <c r="D14" s="20" t="str">
        <f>Spielplan!H46</f>
        <v>Mannschaft 16</v>
      </c>
      <c r="E14" s="15">
        <f>IF(Spielplan!I46="","",Spielplan!I46)</f>
      </c>
      <c r="F14" s="15" t="s">
        <v>16</v>
      </c>
      <c r="G14" s="15">
        <f>IF(Spielplan!K46="","",Spielplan!K46)</f>
      </c>
      <c r="H14" s="68">
        <f t="shared" si="0"/>
      </c>
      <c r="I14" s="68">
        <f t="shared" si="1"/>
      </c>
      <c r="K14" s="66" t="str">
        <f>Vorgaben!A13</f>
        <v>Mannschaft 10</v>
      </c>
      <c r="L14" s="19">
        <f>SUM(S14:V14)</f>
        <v>0</v>
      </c>
      <c r="M14" s="19">
        <f>SUM(H12,I20,H32,I40)</f>
        <v>0</v>
      </c>
      <c r="N14" s="15">
        <f>SUM(E12,G20,E32,G40)</f>
        <v>0</v>
      </c>
      <c r="O14" s="15" t="s">
        <v>16</v>
      </c>
      <c r="P14" s="15">
        <f>SUM(G12,E20,G32,E40)</f>
        <v>0</v>
      </c>
      <c r="Q14" s="15">
        <f>N14-P14</f>
        <v>0</v>
      </c>
      <c r="S14" s="11">
        <f>IF(OR(E12="",G12=""),0,1)</f>
        <v>0</v>
      </c>
      <c r="T14" s="11">
        <f>IF(OR(E20="",G20=""),0,1)</f>
        <v>0</v>
      </c>
      <c r="U14" s="11">
        <f>IF(OR(E32="",G32=""),0,1)</f>
        <v>0</v>
      </c>
      <c r="V14" s="11">
        <f>IF(OR(E40="",G40=""),0,1)</f>
        <v>0</v>
      </c>
    </row>
    <row r="15" spans="1:24" ht="15.75" customHeight="1">
      <c r="A15" s="18">
        <f>Spielplan!B33</f>
        <v>18</v>
      </c>
      <c r="B15" s="18" t="str">
        <f>Spielplan!F33</f>
        <v>Mannschaft 3</v>
      </c>
      <c r="C15" s="19" t="s">
        <v>15</v>
      </c>
      <c r="D15" s="20" t="str">
        <f>Spielplan!H33</f>
        <v>Mannschaft 2</v>
      </c>
      <c r="E15" s="15">
        <f>IF(Spielplan!I33="","",Spielplan!I33)</f>
      </c>
      <c r="F15" s="15" t="s">
        <v>16</v>
      </c>
      <c r="G15" s="15">
        <f>IF(Spielplan!K33="","",Spielplan!K33)</f>
      </c>
      <c r="H15" s="68">
        <f t="shared" si="0"/>
      </c>
      <c r="I15" s="68">
        <f t="shared" si="1"/>
      </c>
      <c r="K15" s="204" t="s">
        <v>3</v>
      </c>
      <c r="L15" s="204" t="s">
        <v>37</v>
      </c>
      <c r="M15" s="204" t="s">
        <v>1</v>
      </c>
      <c r="N15" s="204" t="s">
        <v>2</v>
      </c>
      <c r="O15" s="204"/>
      <c r="P15" s="204"/>
      <c r="Q15" s="204" t="s">
        <v>38</v>
      </c>
      <c r="W15" s="22"/>
      <c r="X15" s="22"/>
    </row>
    <row r="16" spans="1:24" ht="15.75" customHeight="1">
      <c r="A16" s="18">
        <f>Spielplan!B35</f>
        <v>20</v>
      </c>
      <c r="B16" s="18" t="str">
        <f>Spielplan!F35</f>
        <v>Mannschaft 8</v>
      </c>
      <c r="C16" s="19" t="s">
        <v>15</v>
      </c>
      <c r="D16" s="20" t="str">
        <f>Spielplan!H35</f>
        <v>Mannschaft 7</v>
      </c>
      <c r="E16" s="15">
        <f>IF(Spielplan!I35="","",Spielplan!I35)</f>
      </c>
      <c r="F16" s="15" t="s">
        <v>16</v>
      </c>
      <c r="G16" s="15">
        <f>IF(Spielplan!K35="","",Spielplan!K35)</f>
      </c>
      <c r="H16" s="68">
        <f t="shared" si="0"/>
      </c>
      <c r="I16" s="68">
        <f t="shared" si="1"/>
      </c>
      <c r="K16" s="204"/>
      <c r="L16" s="204"/>
      <c r="M16" s="204"/>
      <c r="N16" s="204"/>
      <c r="O16" s="204"/>
      <c r="P16" s="204"/>
      <c r="Q16" s="204"/>
      <c r="W16" s="22"/>
      <c r="X16" s="22"/>
    </row>
    <row r="17" spans="1:24" ht="15.75" customHeight="1">
      <c r="A17" s="18">
        <f>Spielplan!B37</f>
        <v>22</v>
      </c>
      <c r="B17" s="18" t="str">
        <f>Spielplan!F37</f>
        <v>Mannschaft 13</v>
      </c>
      <c r="C17" s="19" t="s">
        <v>15</v>
      </c>
      <c r="D17" s="20" t="str">
        <f>Spielplan!H37</f>
        <v>Mannschaft 12</v>
      </c>
      <c r="E17" s="15">
        <f>IF(Spielplan!I37="","",Spielplan!I37)</f>
      </c>
      <c r="F17" s="15" t="s">
        <v>16</v>
      </c>
      <c r="G17" s="15">
        <f>IF(Spielplan!K37="","",Spielplan!K37)</f>
      </c>
      <c r="H17" s="68">
        <f t="shared" si="0"/>
      </c>
      <c r="I17" s="68">
        <f t="shared" si="1"/>
      </c>
      <c r="K17" s="3" t="str">
        <f>Vorgaben!B2</f>
        <v>Mannschaft 11</v>
      </c>
      <c r="L17" s="19">
        <f>SUM(S17:V17)</f>
        <v>0</v>
      </c>
      <c r="M17" s="19">
        <f>SUM(H5,I13,H25,I37)</f>
        <v>0</v>
      </c>
      <c r="N17" s="15">
        <f>SUM(E5,G13,E25,G37)</f>
        <v>0</v>
      </c>
      <c r="O17" s="15" t="s">
        <v>16</v>
      </c>
      <c r="P17" s="15">
        <f>SUM(G5,E13,G25,E37)</f>
        <v>0</v>
      </c>
      <c r="Q17" s="15">
        <f>N17-P17</f>
        <v>0</v>
      </c>
      <c r="R17" s="23"/>
      <c r="S17" s="11">
        <f>IF(OR(E5="",G5=""),0,1)</f>
        <v>0</v>
      </c>
      <c r="T17" s="11">
        <f>IF(OR(E13="",G13=""),0,1)</f>
        <v>0</v>
      </c>
      <c r="U17" s="11">
        <f>IF(OR(E25="",G25=""),0,1)</f>
        <v>0</v>
      </c>
      <c r="V17" s="11">
        <f>IF(OR(E37="",G37=""),0,1)</f>
        <v>0</v>
      </c>
      <c r="W17" s="24"/>
      <c r="X17" s="24"/>
    </row>
    <row r="18" spans="1:24" ht="12.75">
      <c r="A18" s="18">
        <f>Spielplan!B39</f>
        <v>24</v>
      </c>
      <c r="B18" s="18" t="str">
        <f>Spielplan!F39</f>
        <v>Mannschaft 18</v>
      </c>
      <c r="C18" s="19" t="s">
        <v>15</v>
      </c>
      <c r="D18" s="20" t="str">
        <f>Spielplan!H39</f>
        <v>Mannschaft 17</v>
      </c>
      <c r="E18" s="15">
        <f>IF(Spielplan!I39="","",Spielplan!I39)</f>
      </c>
      <c r="F18" s="15" t="s">
        <v>16</v>
      </c>
      <c r="G18" s="15">
        <f>IF(Spielplan!K39="","",Spielplan!K39)</f>
      </c>
      <c r="H18" s="68">
        <f t="shared" si="0"/>
      </c>
      <c r="I18" s="68">
        <f t="shared" si="1"/>
      </c>
      <c r="K18" s="66" t="str">
        <f>Vorgaben!B3</f>
        <v>Mannschaft 12</v>
      </c>
      <c r="L18" s="19">
        <f>SUM(S18:V18)</f>
        <v>0</v>
      </c>
      <c r="M18" s="19">
        <f>SUM(I5,I17,H29,H41)</f>
        <v>0</v>
      </c>
      <c r="N18" s="15">
        <f>SUM(G5,G17,E29,E41)</f>
        <v>0</v>
      </c>
      <c r="O18" s="15" t="s">
        <v>16</v>
      </c>
      <c r="P18" s="15">
        <f>SUM(E5,E17,G29,G41)</f>
        <v>0</v>
      </c>
      <c r="Q18" s="15">
        <f>N18-P18</f>
        <v>0</v>
      </c>
      <c r="R18" s="25"/>
      <c r="S18" s="11">
        <f>IF(OR(E5="",G5=""),0,1)</f>
        <v>0</v>
      </c>
      <c r="T18" s="11">
        <f>IF(OR(E17="",G17=""),0,1)</f>
        <v>0</v>
      </c>
      <c r="U18" s="11">
        <f>IF(OR(E29="",G29=""),0,1)</f>
        <v>0</v>
      </c>
      <c r="V18" s="11">
        <f>IF(OR(E41="",G41=""),0,1)</f>
        <v>0</v>
      </c>
      <c r="W18" s="25"/>
      <c r="X18" s="25"/>
    </row>
    <row r="19" spans="1:22" ht="12.75">
      <c r="A19" s="18">
        <f>Spielplan!B32</f>
        <v>17</v>
      </c>
      <c r="B19" s="18" t="str">
        <f>Spielplan!F32</f>
        <v>Mannschaft 4</v>
      </c>
      <c r="C19" s="19" t="s">
        <v>15</v>
      </c>
      <c r="D19" s="20" t="str">
        <f>Spielplan!H32</f>
        <v>Mannschaft 5</v>
      </c>
      <c r="E19" s="15">
        <f>IF(Spielplan!I32="","",Spielplan!I32)</f>
      </c>
      <c r="F19" s="15" t="s">
        <v>16</v>
      </c>
      <c r="G19" s="15">
        <f>IF(Spielplan!K32="","",Spielplan!K32)</f>
      </c>
      <c r="H19" s="68">
        <f t="shared" si="0"/>
      </c>
      <c r="I19" s="68">
        <f t="shared" si="1"/>
      </c>
      <c r="K19" s="66" t="str">
        <f>Vorgaben!B4</f>
        <v>Mannschaft 13</v>
      </c>
      <c r="L19" s="19">
        <f>SUM(S19:V19)</f>
        <v>0</v>
      </c>
      <c r="M19" s="19">
        <f>SUM(H9,H17,I25,I33)</f>
        <v>0</v>
      </c>
      <c r="N19" s="15">
        <f>SUM(E9,E17,G25,G33)</f>
        <v>0</v>
      </c>
      <c r="O19" s="15" t="s">
        <v>16</v>
      </c>
      <c r="P19" s="15">
        <f>SUM(G9,G17,E25,E33)</f>
        <v>0</v>
      </c>
      <c r="Q19" s="15">
        <f>N19-P19</f>
        <v>0</v>
      </c>
      <c r="S19" s="11">
        <f>IF(OR(E9="",G9=""),0,1)</f>
        <v>0</v>
      </c>
      <c r="T19" s="11">
        <f>IF(OR(E17="",G17=""),0,1)</f>
        <v>0</v>
      </c>
      <c r="U19" s="11">
        <f>IF(OR(E25="",G25=""),0,1)</f>
        <v>0</v>
      </c>
      <c r="V19" s="11">
        <f>IF(OR(E33="",G33=""),0,1)</f>
        <v>0</v>
      </c>
    </row>
    <row r="20" spans="1:22" ht="12.75">
      <c r="A20" s="18">
        <f>Spielplan!B34</f>
        <v>19</v>
      </c>
      <c r="B20" s="18" t="str">
        <f>Spielplan!F34</f>
        <v>Mannschaft 9</v>
      </c>
      <c r="C20" s="19" t="s">
        <v>15</v>
      </c>
      <c r="D20" s="20" t="str">
        <f>Spielplan!H34</f>
        <v>Mannschaft 10</v>
      </c>
      <c r="E20" s="15">
        <f>IF(Spielplan!I34="","",Spielplan!I34)</f>
      </c>
      <c r="F20" s="15" t="s">
        <v>16</v>
      </c>
      <c r="G20" s="15">
        <f>IF(Spielplan!K34="","",Spielplan!K34)</f>
      </c>
      <c r="H20" s="68">
        <f t="shared" si="0"/>
      </c>
      <c r="I20" s="68">
        <f t="shared" si="1"/>
      </c>
      <c r="K20" s="66" t="str">
        <f>Vorgaben!B5</f>
        <v>Mannschaft 14</v>
      </c>
      <c r="L20" s="19">
        <f>SUM(S20:V20)</f>
        <v>0</v>
      </c>
      <c r="M20" s="19">
        <f>SUM(I9,H21,I29,H37)</f>
        <v>0</v>
      </c>
      <c r="N20" s="15">
        <f>SUM(G9,E21,G29,E37)</f>
        <v>0</v>
      </c>
      <c r="O20" s="15" t="s">
        <v>16</v>
      </c>
      <c r="P20" s="15">
        <f>SUM(E9,G21,E29,G37)</f>
        <v>0</v>
      </c>
      <c r="Q20" s="15">
        <f>N20-P20</f>
        <v>0</v>
      </c>
      <c r="S20" s="11">
        <f>IF(OR(E9="",G9=""),0,1)</f>
        <v>0</v>
      </c>
      <c r="T20" s="11">
        <f>IF(OR(E21="",G21=""),0,1)</f>
        <v>0</v>
      </c>
      <c r="U20" s="11">
        <f>IF(OR(E29="",G29=""),0,1)</f>
        <v>0</v>
      </c>
      <c r="V20" s="11">
        <f>IF(OR(E37="",G37=""),0,1)</f>
        <v>0</v>
      </c>
    </row>
    <row r="21" spans="1:22" ht="12.75">
      <c r="A21" s="18">
        <f>Spielplan!B36</f>
        <v>21</v>
      </c>
      <c r="B21" s="18" t="str">
        <f>Spielplan!F36</f>
        <v>Mannschaft 14</v>
      </c>
      <c r="C21" s="19" t="s">
        <v>15</v>
      </c>
      <c r="D21" s="20" t="str">
        <f>Spielplan!H36</f>
        <v>Mannschaft 15</v>
      </c>
      <c r="E21" s="15">
        <f>IF(Spielplan!I36="","",Spielplan!I36)</f>
      </c>
      <c r="F21" s="15" t="s">
        <v>16</v>
      </c>
      <c r="G21" s="15">
        <f>IF(Spielplan!K36="","",Spielplan!K36)</f>
      </c>
      <c r="H21" s="68">
        <f t="shared" si="0"/>
      </c>
      <c r="I21" s="68">
        <f t="shared" si="1"/>
      </c>
      <c r="K21" s="66" t="str">
        <f>Vorgaben!B6</f>
        <v>Mannschaft 15</v>
      </c>
      <c r="L21" s="19">
        <f>SUM(S21:V21)</f>
        <v>0</v>
      </c>
      <c r="M21" s="19">
        <f>SUM(H13,I21,H33,I41)</f>
        <v>0</v>
      </c>
      <c r="N21" s="15">
        <f>SUM(E13,G21,E33,G41)</f>
        <v>0</v>
      </c>
      <c r="O21" s="15" t="s">
        <v>16</v>
      </c>
      <c r="P21" s="15">
        <f>SUM(G13,E21,G33,E41)</f>
        <v>0</v>
      </c>
      <c r="Q21" s="15">
        <f>N21-P21</f>
        <v>0</v>
      </c>
      <c r="S21" s="11">
        <f>IF(OR(E13="",G13=""),0,1)</f>
        <v>0</v>
      </c>
      <c r="T21" s="11">
        <f>IF(OR(E21="",G21=""),0,1)</f>
        <v>0</v>
      </c>
      <c r="U21" s="11">
        <f>IF(OR(E33="",G33=""),0,1)</f>
        <v>0</v>
      </c>
      <c r="V21" s="11">
        <f>IF(OR(E41="",G41=""),0,1)</f>
        <v>0</v>
      </c>
    </row>
    <row r="22" spans="1:24" ht="12.75">
      <c r="A22" s="18">
        <f>Spielplan!B38</f>
        <v>23</v>
      </c>
      <c r="B22" s="18" t="str">
        <f>Spielplan!F38</f>
        <v>Mannschaft 19</v>
      </c>
      <c r="C22" s="19" t="s">
        <v>15</v>
      </c>
      <c r="D22" s="20" t="str">
        <f>Spielplan!H38</f>
        <v>Mannschaft 20</v>
      </c>
      <c r="E22" s="15">
        <f>IF(Spielplan!I38="","",Spielplan!I38)</f>
      </c>
      <c r="F22" s="15" t="s">
        <v>16</v>
      </c>
      <c r="G22" s="15">
        <f>IF(Spielplan!K38="","",Spielplan!K38)</f>
      </c>
      <c r="H22" s="68">
        <f t="shared" si="0"/>
      </c>
      <c r="I22" s="68">
        <f t="shared" si="1"/>
      </c>
      <c r="K22" s="204" t="s">
        <v>7</v>
      </c>
      <c r="L22" s="204" t="s">
        <v>37</v>
      </c>
      <c r="M22" s="204" t="s">
        <v>1</v>
      </c>
      <c r="N22" s="204" t="s">
        <v>2</v>
      </c>
      <c r="O22" s="204"/>
      <c r="P22" s="204"/>
      <c r="Q22" s="204" t="s">
        <v>38</v>
      </c>
      <c r="W22" s="22"/>
      <c r="X22" s="22"/>
    </row>
    <row r="23" spans="1:24" ht="12.75">
      <c r="A23" s="18">
        <f>Spielplan!B25</f>
        <v>10</v>
      </c>
      <c r="B23" s="18" t="str">
        <f>Spielplan!F25</f>
        <v>Mannschaft 1</v>
      </c>
      <c r="C23" s="19" t="s">
        <v>15</v>
      </c>
      <c r="D23" s="20" t="str">
        <f>Spielplan!H25</f>
        <v>Mannschaft 3</v>
      </c>
      <c r="E23" s="15">
        <f>IF(Spielplan!I25="","",Spielplan!I25)</f>
      </c>
      <c r="F23" s="15" t="s">
        <v>16</v>
      </c>
      <c r="G23" s="15">
        <f>IF(Spielplan!K25="","",Spielplan!K25)</f>
      </c>
      <c r="H23" s="68">
        <f t="shared" si="0"/>
      </c>
      <c r="I23" s="68">
        <f t="shared" si="1"/>
      </c>
      <c r="K23" s="204"/>
      <c r="L23" s="204"/>
      <c r="M23" s="204"/>
      <c r="N23" s="204"/>
      <c r="O23" s="204"/>
      <c r="P23" s="204"/>
      <c r="Q23" s="204"/>
      <c r="W23" s="22"/>
      <c r="X23" s="22"/>
    </row>
    <row r="24" spans="1:24" ht="12.75">
      <c r="A24" s="18">
        <f>Spielplan!B27</f>
        <v>12</v>
      </c>
      <c r="B24" s="18" t="str">
        <f>Spielplan!F27</f>
        <v>Mannschaft 6</v>
      </c>
      <c r="C24" s="19" t="s">
        <v>15</v>
      </c>
      <c r="D24" s="20" t="str">
        <f>Spielplan!H27</f>
        <v>Mannschaft 8</v>
      </c>
      <c r="E24" s="15">
        <f>IF(Spielplan!I27="","",Spielplan!I27)</f>
      </c>
      <c r="F24" s="15" t="s">
        <v>16</v>
      </c>
      <c r="G24" s="15">
        <f>IF(Spielplan!K27="","",Spielplan!K27)</f>
      </c>
      <c r="H24" s="68">
        <f t="shared" si="0"/>
      </c>
      <c r="I24" s="68">
        <f t="shared" si="1"/>
      </c>
      <c r="K24" s="66" t="str">
        <f>Vorgaben!B9</f>
        <v>Mannschaft 16</v>
      </c>
      <c r="L24" s="19">
        <f>SUM(S24:V24)</f>
        <v>0</v>
      </c>
      <c r="M24" s="19">
        <f>SUM(H6,I14,H26,I38)</f>
        <v>0</v>
      </c>
      <c r="N24" s="15">
        <f>SUM(E6,G14,E26,G38)</f>
        <v>0</v>
      </c>
      <c r="O24" s="15" t="s">
        <v>16</v>
      </c>
      <c r="P24" s="15">
        <f>SUM(G6,E14,G26,E38)</f>
        <v>0</v>
      </c>
      <c r="Q24" s="15">
        <f>N24-P24</f>
        <v>0</v>
      </c>
      <c r="R24" s="23"/>
      <c r="S24" s="11">
        <f>IF(OR(E6="",G6=""),0,1)</f>
        <v>0</v>
      </c>
      <c r="T24" s="11">
        <f>IF(OR(E14="",G14=""),0,1)</f>
        <v>0</v>
      </c>
      <c r="U24" s="11">
        <f>IF(OR(E26="",G26=""),0,1)</f>
        <v>0</v>
      </c>
      <c r="V24" s="11">
        <f>IF(OR(E38="",G38=""),0,1)</f>
        <v>0</v>
      </c>
      <c r="W24" s="24"/>
      <c r="X24" s="24"/>
    </row>
    <row r="25" spans="1:24" ht="12.75">
      <c r="A25" s="18">
        <f>Spielplan!B29</f>
        <v>14</v>
      </c>
      <c r="B25" s="18" t="str">
        <f>Spielplan!F29</f>
        <v>Mannschaft 11</v>
      </c>
      <c r="C25" s="19" t="s">
        <v>15</v>
      </c>
      <c r="D25" s="20" t="str">
        <f>Spielplan!H29</f>
        <v>Mannschaft 13</v>
      </c>
      <c r="E25" s="15">
        <f>IF(Spielplan!I29="","",Spielplan!I29)</f>
      </c>
      <c r="F25" s="15" t="s">
        <v>16</v>
      </c>
      <c r="G25" s="15">
        <f>IF(Spielplan!K29="","",Spielplan!K29)</f>
      </c>
      <c r="H25" s="68">
        <f t="shared" si="0"/>
      </c>
      <c r="I25" s="68">
        <f t="shared" si="1"/>
      </c>
      <c r="K25" s="66" t="str">
        <f>Vorgaben!B10</f>
        <v>Mannschaft 17</v>
      </c>
      <c r="L25" s="19">
        <f>SUM(S25:V25)</f>
        <v>0</v>
      </c>
      <c r="M25" s="19">
        <f>SUM(I6,I18,H30,H42)</f>
        <v>0</v>
      </c>
      <c r="N25" s="15">
        <f>SUM(G6,G18,E30,E42)</f>
        <v>0</v>
      </c>
      <c r="O25" s="15" t="s">
        <v>16</v>
      </c>
      <c r="P25" s="15">
        <f>SUM(E6,E18,G30,G42)</f>
        <v>0</v>
      </c>
      <c r="Q25" s="15">
        <f>N25-P25</f>
        <v>0</v>
      </c>
      <c r="R25" s="25"/>
      <c r="S25" s="11">
        <f>IF(OR(E6="",G6=""),0,1)</f>
        <v>0</v>
      </c>
      <c r="T25" s="11">
        <f>IF(OR(E18="",G18=""),0,1)</f>
        <v>0</v>
      </c>
      <c r="U25" s="11">
        <f>IF(OR(E30="",G30=""),0,1)</f>
        <v>0</v>
      </c>
      <c r="V25" s="11">
        <f>IF(OR(E42="",G42=""),0,1)</f>
        <v>0</v>
      </c>
      <c r="W25" s="25"/>
      <c r="X25" s="25"/>
    </row>
    <row r="26" spans="1:22" ht="12.75">
      <c r="A26" s="18">
        <f>Spielplan!B31</f>
        <v>16</v>
      </c>
      <c r="B26" s="18" t="str">
        <f>Spielplan!F31</f>
        <v>Mannschaft 16</v>
      </c>
      <c r="C26" s="19" t="s">
        <v>15</v>
      </c>
      <c r="D26" s="20" t="str">
        <f>Spielplan!H31</f>
        <v>Mannschaft 18</v>
      </c>
      <c r="E26" s="15">
        <f>IF(Spielplan!I31="","",Spielplan!I31)</f>
      </c>
      <c r="F26" s="15" t="s">
        <v>16</v>
      </c>
      <c r="G26" s="15">
        <f>IF(Spielplan!K31="","",Spielplan!K31)</f>
      </c>
      <c r="H26" s="68">
        <f t="shared" si="0"/>
      </c>
      <c r="I26" s="68">
        <f t="shared" si="1"/>
      </c>
      <c r="J26" s="26"/>
      <c r="K26" s="66" t="str">
        <f>Vorgaben!B11</f>
        <v>Mannschaft 18</v>
      </c>
      <c r="L26" s="19">
        <f>SUM(S26:V26)</f>
        <v>0</v>
      </c>
      <c r="M26" s="19">
        <f>SUM(H10,H18,I26,I34)</f>
        <v>0</v>
      </c>
      <c r="N26" s="15">
        <f>SUM(E10,E18,G26,G34)</f>
        <v>0</v>
      </c>
      <c r="O26" s="15" t="s">
        <v>16</v>
      </c>
      <c r="P26" s="15">
        <f>SUM(G10,G18,E26,E34)</f>
        <v>0</v>
      </c>
      <c r="Q26" s="15">
        <f>N26-P26</f>
        <v>0</v>
      </c>
      <c r="S26" s="11">
        <f>IF(OR(E10="",G10=""),0,1)</f>
        <v>0</v>
      </c>
      <c r="T26" s="11">
        <f>IF(OR(E18="",G18=""),0,1)</f>
        <v>0</v>
      </c>
      <c r="U26" s="11">
        <f>IF(OR(E26="",G26=""),0,1)</f>
        <v>0</v>
      </c>
      <c r="V26" s="11">
        <f>IF(OR(E34="",G34=""),0,1)</f>
        <v>0</v>
      </c>
    </row>
    <row r="27" spans="1:22" ht="12.75">
      <c r="A27" s="18">
        <f>Spielplan!B41</f>
        <v>26</v>
      </c>
      <c r="B27" s="18" t="str">
        <f>Spielplan!F41</f>
        <v>Mannschaft 2</v>
      </c>
      <c r="C27" s="19" t="s">
        <v>15</v>
      </c>
      <c r="D27" s="20" t="str">
        <f>Spielplan!H41</f>
        <v>Mannschaft 4</v>
      </c>
      <c r="E27" s="15">
        <f>IF(Spielplan!I41="","",Spielplan!I41)</f>
      </c>
      <c r="F27" s="15" t="s">
        <v>16</v>
      </c>
      <c r="G27" s="15">
        <f>IF(Spielplan!K41="","",Spielplan!K41)</f>
      </c>
      <c r="H27" s="68">
        <f t="shared" si="0"/>
      </c>
      <c r="I27" s="68">
        <f t="shared" si="1"/>
      </c>
      <c r="K27" s="66" t="str">
        <f>Vorgaben!B12</f>
        <v>Mannschaft 19</v>
      </c>
      <c r="L27" s="19">
        <f>SUM(S27:V27)</f>
        <v>0</v>
      </c>
      <c r="M27" s="19">
        <f>SUM(I10,H22,I30,H38)</f>
        <v>0</v>
      </c>
      <c r="N27" s="15">
        <f>SUM(G10,E22,G30,E38)</f>
        <v>0</v>
      </c>
      <c r="O27" s="15" t="s">
        <v>16</v>
      </c>
      <c r="P27" s="15">
        <f>SUM(E10,G22,E30,G38)</f>
        <v>0</v>
      </c>
      <c r="Q27" s="15">
        <f>N27-P27</f>
        <v>0</v>
      </c>
      <c r="S27" s="11">
        <f>IF(OR(E10="",G10=""),0,1)</f>
        <v>0</v>
      </c>
      <c r="T27" s="11">
        <f>IF(OR(E22="",G22=""),0,1)</f>
        <v>0</v>
      </c>
      <c r="U27" s="11">
        <f>IF(OR(E30="",G30=""),0,1)</f>
        <v>0</v>
      </c>
      <c r="V27" s="11">
        <f>IF(OR(E38="",G38=""),0,1)</f>
        <v>0</v>
      </c>
    </row>
    <row r="28" spans="1:22" ht="12.75">
      <c r="A28" s="18">
        <f>Spielplan!B43</f>
        <v>28</v>
      </c>
      <c r="B28" s="18" t="str">
        <f>Spielplan!F43</f>
        <v>Mannschaft 7</v>
      </c>
      <c r="C28" s="19" t="s">
        <v>15</v>
      </c>
      <c r="D28" s="20" t="str">
        <f>Spielplan!H43</f>
        <v>Mannschaft 9</v>
      </c>
      <c r="E28" s="15">
        <f>IF(Spielplan!I43="","",Spielplan!I43)</f>
      </c>
      <c r="F28" s="15" t="s">
        <v>16</v>
      </c>
      <c r="G28" s="15">
        <f>IF(Spielplan!K43="","",Spielplan!K43)</f>
      </c>
      <c r="H28" s="68">
        <f t="shared" si="0"/>
      </c>
      <c r="I28" s="68">
        <f t="shared" si="1"/>
      </c>
      <c r="K28" s="66" t="str">
        <f>Vorgaben!B13</f>
        <v>Mannschaft 20</v>
      </c>
      <c r="L28" s="19">
        <f>SUM(S28:V28)</f>
        <v>0</v>
      </c>
      <c r="M28" s="19">
        <f>SUM(H14,I22,H34,I42)</f>
        <v>0</v>
      </c>
      <c r="N28" s="15">
        <f>SUM(E14,G22,E34,G42)</f>
        <v>0</v>
      </c>
      <c r="O28" s="15" t="s">
        <v>16</v>
      </c>
      <c r="P28" s="15">
        <f>SUM(G14,E22,G34,E42)</f>
        <v>0</v>
      </c>
      <c r="Q28" s="15">
        <f>N28-P28</f>
        <v>0</v>
      </c>
      <c r="S28" s="11">
        <f>IF(OR(E14="",G14=""),0,1)</f>
        <v>0</v>
      </c>
      <c r="T28" s="11">
        <f>IF(OR(E22="",G22=""),0,1)</f>
        <v>0</v>
      </c>
      <c r="U28" s="11">
        <f>IF(OR(E34="",G34=""),0,1)</f>
        <v>0</v>
      </c>
      <c r="V28" s="11">
        <f>IF(OR(E42="",G42=""),0,1)</f>
        <v>0</v>
      </c>
    </row>
    <row r="29" spans="1:10" ht="12.75">
      <c r="A29" s="18">
        <f>Spielplan!B45</f>
        <v>30</v>
      </c>
      <c r="B29" s="18" t="str">
        <f>Spielplan!F45</f>
        <v>Mannschaft 12</v>
      </c>
      <c r="C29" s="19" t="s">
        <v>15</v>
      </c>
      <c r="D29" s="20" t="str">
        <f>Spielplan!H45</f>
        <v>Mannschaft 14</v>
      </c>
      <c r="E29" s="15">
        <f>IF(Spielplan!I45="","",Spielplan!I45)</f>
      </c>
      <c r="F29" s="15" t="s">
        <v>16</v>
      </c>
      <c r="G29" s="15">
        <f>IF(Spielplan!K45="","",Spielplan!K45)</f>
      </c>
      <c r="H29" s="68">
        <f t="shared" si="0"/>
      </c>
      <c r="I29" s="68">
        <f t="shared" si="1"/>
      </c>
      <c r="J29" s="26"/>
    </row>
    <row r="30" spans="1:9" ht="12.75">
      <c r="A30" s="18">
        <f>Spielplan!B47</f>
        <v>32</v>
      </c>
      <c r="B30" s="18" t="str">
        <f>Spielplan!F47</f>
        <v>Mannschaft 17</v>
      </c>
      <c r="C30" s="19" t="s">
        <v>15</v>
      </c>
      <c r="D30" s="20" t="str">
        <f>Spielplan!H47</f>
        <v>Mannschaft 19</v>
      </c>
      <c r="E30" s="15">
        <f>IF(Spielplan!I47="","",Spielplan!I47)</f>
      </c>
      <c r="F30" s="15" t="s">
        <v>16</v>
      </c>
      <c r="G30" s="15">
        <f>IF(Spielplan!K47="","",Spielplan!K47)</f>
      </c>
      <c r="H30" s="68">
        <f t="shared" si="0"/>
      </c>
      <c r="I30" s="68">
        <f t="shared" si="1"/>
      </c>
    </row>
    <row r="31" spans="1:9" ht="12.75">
      <c r="A31" s="18">
        <f>Spielplan!B48</f>
        <v>33</v>
      </c>
      <c r="B31" s="18" t="str">
        <f>Spielplan!F48</f>
        <v>Mannschaft 5</v>
      </c>
      <c r="C31" s="19" t="s">
        <v>15</v>
      </c>
      <c r="D31" s="20" t="str">
        <f>Spielplan!H48</f>
        <v>Mannschaft 3</v>
      </c>
      <c r="E31" s="15">
        <f>IF(Spielplan!I48="","",Spielplan!I48)</f>
      </c>
      <c r="F31" s="15" t="s">
        <v>16</v>
      </c>
      <c r="G31" s="15">
        <f>IF(Spielplan!K48="","",Spielplan!K48)</f>
      </c>
      <c r="H31" s="68">
        <f t="shared" si="0"/>
      </c>
      <c r="I31" s="68">
        <f t="shared" si="1"/>
      </c>
    </row>
    <row r="32" spans="1:9" ht="12.75">
      <c r="A32" s="18">
        <f>Spielplan!B50</f>
        <v>35</v>
      </c>
      <c r="B32" s="18" t="str">
        <f>Spielplan!F50</f>
        <v>Mannschaft 10</v>
      </c>
      <c r="C32" s="19" t="s">
        <v>15</v>
      </c>
      <c r="D32" s="20" t="str">
        <f>Spielplan!H50</f>
        <v>Mannschaft 8</v>
      </c>
      <c r="E32" s="15">
        <f>IF(Spielplan!I50="","",Spielplan!I50)</f>
      </c>
      <c r="F32" s="15" t="s">
        <v>16</v>
      </c>
      <c r="G32" s="15">
        <f>IF(Spielplan!K50="","",Spielplan!K50)</f>
      </c>
      <c r="H32" s="68">
        <f t="shared" si="0"/>
      </c>
      <c r="I32" s="68">
        <f t="shared" si="1"/>
      </c>
    </row>
    <row r="33" spans="1:9" ht="12.75">
      <c r="A33" s="18">
        <f>Spielplan!B52</f>
        <v>37</v>
      </c>
      <c r="B33" s="18" t="str">
        <f>Spielplan!F52</f>
        <v>Mannschaft 15</v>
      </c>
      <c r="C33" s="19" t="s">
        <v>15</v>
      </c>
      <c r="D33" s="20" t="str">
        <f>Spielplan!H52</f>
        <v>Mannschaft 13</v>
      </c>
      <c r="E33" s="15">
        <f>IF(Spielplan!I52="","",Spielplan!I52)</f>
      </c>
      <c r="F33" s="15" t="s">
        <v>16</v>
      </c>
      <c r="G33" s="15">
        <f>IF(Spielplan!K52="","",Spielplan!K52)</f>
      </c>
      <c r="H33" s="68">
        <f t="shared" si="0"/>
      </c>
      <c r="I33" s="68">
        <f t="shared" si="1"/>
      </c>
    </row>
    <row r="34" spans="1:9" ht="12.75">
      <c r="A34" s="18">
        <f>Spielplan!B54</f>
        <v>39</v>
      </c>
      <c r="B34" s="18" t="str">
        <f>Spielplan!F54</f>
        <v>Mannschaft 20</v>
      </c>
      <c r="C34" s="19" t="s">
        <v>15</v>
      </c>
      <c r="D34" s="20" t="str">
        <f>Spielplan!H54</f>
        <v>Mannschaft 18</v>
      </c>
      <c r="E34" s="15">
        <f>IF(Spielplan!I54="","",Spielplan!I54)</f>
      </c>
      <c r="F34" s="15" t="s">
        <v>16</v>
      </c>
      <c r="G34" s="15">
        <f>IF(Spielplan!K54="","",Spielplan!K54)</f>
      </c>
      <c r="H34" s="68">
        <f t="shared" si="0"/>
      </c>
      <c r="I34" s="68">
        <f t="shared" si="1"/>
      </c>
    </row>
    <row r="35" spans="1:9" ht="12.75">
      <c r="A35" s="18">
        <f>Spielplan!B49</f>
        <v>34</v>
      </c>
      <c r="B35" s="18" t="str">
        <f>Spielplan!F49</f>
        <v>Mannschaft 4</v>
      </c>
      <c r="C35" s="19" t="s">
        <v>15</v>
      </c>
      <c r="D35" s="20" t="str">
        <f>Spielplan!H49</f>
        <v>Mannschaft 1</v>
      </c>
      <c r="E35" s="15">
        <f>IF(Spielplan!I49="","",Spielplan!I49)</f>
      </c>
      <c r="F35" s="15" t="s">
        <v>16</v>
      </c>
      <c r="G35" s="15">
        <f>IF(Spielplan!K49="","",Spielplan!K49)</f>
      </c>
      <c r="H35" s="68">
        <f t="shared" si="0"/>
      </c>
      <c r="I35" s="68">
        <f t="shared" si="1"/>
      </c>
    </row>
    <row r="36" spans="1:9" ht="12.75">
      <c r="A36" s="18">
        <f>Spielplan!B51</f>
        <v>36</v>
      </c>
      <c r="B36" s="18" t="str">
        <f>Spielplan!F51</f>
        <v>Mannschaft 9</v>
      </c>
      <c r="C36" s="19" t="s">
        <v>15</v>
      </c>
      <c r="D36" s="20" t="str">
        <f>Spielplan!H51</f>
        <v>Mannschaft 6</v>
      </c>
      <c r="E36" s="15">
        <f>IF(Spielplan!I51="","",Spielplan!I51)</f>
      </c>
      <c r="F36" s="15" t="s">
        <v>16</v>
      </c>
      <c r="G36" s="15">
        <f>IF(Spielplan!K51="","",Spielplan!K51)</f>
      </c>
      <c r="H36" s="68">
        <f t="shared" si="0"/>
      </c>
      <c r="I36" s="68">
        <f t="shared" si="1"/>
      </c>
    </row>
    <row r="37" spans="1:9" ht="12.75">
      <c r="A37" s="18">
        <f>Spielplan!B53</f>
        <v>38</v>
      </c>
      <c r="B37" s="18" t="str">
        <f>Spielplan!F53</f>
        <v>Mannschaft 14</v>
      </c>
      <c r="C37" s="19" t="s">
        <v>15</v>
      </c>
      <c r="D37" s="20" t="str">
        <f>Spielplan!H53</f>
        <v>Mannschaft 11</v>
      </c>
      <c r="E37" s="15">
        <f>IF(Spielplan!I53="","",Spielplan!I53)</f>
      </c>
      <c r="F37" s="15" t="s">
        <v>16</v>
      </c>
      <c r="G37" s="15">
        <f>IF(Spielplan!K53="","",Spielplan!K53)</f>
      </c>
      <c r="H37" s="68">
        <f t="shared" si="0"/>
      </c>
      <c r="I37" s="68">
        <f t="shared" si="1"/>
      </c>
    </row>
    <row r="38" spans="1:9" ht="12.75">
      <c r="A38" s="18">
        <f>Spielplan!B55</f>
        <v>40</v>
      </c>
      <c r="B38" s="18" t="str">
        <f>Spielplan!F55</f>
        <v>Mannschaft 19</v>
      </c>
      <c r="C38" s="19" t="s">
        <v>15</v>
      </c>
      <c r="D38" s="20" t="str">
        <f>Spielplan!H55</f>
        <v>Mannschaft 16</v>
      </c>
      <c r="E38" s="15">
        <f>IF(Spielplan!I55="","",Spielplan!I55)</f>
      </c>
      <c r="F38" s="15" t="s">
        <v>16</v>
      </c>
      <c r="G38" s="15">
        <f>IF(Spielplan!K55="","",Spielplan!K55)</f>
      </c>
      <c r="H38" s="68">
        <f t="shared" si="0"/>
      </c>
      <c r="I38" s="68">
        <f t="shared" si="1"/>
      </c>
    </row>
    <row r="39" spans="1:9" ht="12.75">
      <c r="A39" s="18">
        <f>Spielplan!B24</f>
        <v>9</v>
      </c>
      <c r="B39" s="18" t="str">
        <f>Spielplan!F24</f>
        <v>Mannschaft 2</v>
      </c>
      <c r="C39" s="19" t="s">
        <v>15</v>
      </c>
      <c r="D39" s="20" t="str">
        <f>Spielplan!H24</f>
        <v>Mannschaft 5</v>
      </c>
      <c r="E39" s="15">
        <f>IF(Spielplan!I24="","",Spielplan!I24)</f>
      </c>
      <c r="F39" s="15" t="s">
        <v>16</v>
      </c>
      <c r="G39" s="15">
        <f>IF(Spielplan!K24="","",Spielplan!K24)</f>
      </c>
      <c r="H39" s="68">
        <f t="shared" si="0"/>
      </c>
      <c r="I39" s="68">
        <f t="shared" si="1"/>
      </c>
    </row>
    <row r="40" spans="1:9" ht="12.75">
      <c r="A40" s="18">
        <f>Spielplan!B26</f>
        <v>11</v>
      </c>
      <c r="B40" s="18" t="str">
        <f>Spielplan!F26</f>
        <v>Mannschaft 7</v>
      </c>
      <c r="C40" s="19" t="s">
        <v>15</v>
      </c>
      <c r="D40" s="20" t="str">
        <f>Spielplan!H26</f>
        <v>Mannschaft 10</v>
      </c>
      <c r="E40" s="15">
        <f>IF(Spielplan!I26="","",Spielplan!I26)</f>
      </c>
      <c r="F40" s="15" t="s">
        <v>16</v>
      </c>
      <c r="G40" s="15">
        <f>IF(Spielplan!K26="","",Spielplan!K26)</f>
      </c>
      <c r="H40" s="68">
        <f t="shared" si="0"/>
      </c>
      <c r="I40" s="68">
        <f t="shared" si="1"/>
      </c>
    </row>
    <row r="41" spans="1:9" ht="12.75">
      <c r="A41" s="18">
        <f>Spielplan!B28</f>
        <v>13</v>
      </c>
      <c r="B41" s="18" t="str">
        <f>Spielplan!F28</f>
        <v>Mannschaft 12</v>
      </c>
      <c r="C41" s="19" t="s">
        <v>15</v>
      </c>
      <c r="D41" s="20" t="str">
        <f>Spielplan!H28</f>
        <v>Mannschaft 15</v>
      </c>
      <c r="E41" s="15">
        <f>IF(Spielplan!I28="","",Spielplan!I28)</f>
      </c>
      <c r="F41" s="15" t="s">
        <v>16</v>
      </c>
      <c r="G41" s="15">
        <f>IF(Spielplan!K28="","",Spielplan!K28)</f>
      </c>
      <c r="H41" s="68">
        <f t="shared" si="0"/>
      </c>
      <c r="I41" s="68">
        <f t="shared" si="1"/>
      </c>
    </row>
    <row r="42" spans="1:9" ht="12.75">
      <c r="A42" s="18">
        <f>Spielplan!B30</f>
        <v>15</v>
      </c>
      <c r="B42" s="18" t="str">
        <f>Spielplan!F30</f>
        <v>Mannschaft 17</v>
      </c>
      <c r="C42" s="19" t="s">
        <v>15</v>
      </c>
      <c r="D42" s="20" t="str">
        <f>Spielplan!H30</f>
        <v>Mannschaft 20</v>
      </c>
      <c r="E42" s="15">
        <f>IF(Spielplan!I30="","",Spielplan!I30)</f>
      </c>
      <c r="F42" s="15" t="s">
        <v>16</v>
      </c>
      <c r="G42" s="15">
        <f>IF(Spielplan!K30="","",Spielplan!K30)</f>
      </c>
      <c r="H42" s="68">
        <f t="shared" si="0"/>
      </c>
      <c r="I42" s="68">
        <f t="shared" si="1"/>
      </c>
    </row>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dc:creator>
  <cp:keywords/>
  <dc:description/>
  <cp:lastModifiedBy>Wickie</cp:lastModifiedBy>
  <cp:lastPrinted>2017-06-22T20:22:19Z</cp:lastPrinted>
  <dcterms:created xsi:type="dcterms:W3CDTF">1999-01-27T19:57:19Z</dcterms:created>
  <dcterms:modified xsi:type="dcterms:W3CDTF">2017-06-22T20:28:38Z</dcterms:modified>
  <cp:category/>
  <cp:version/>
  <cp:contentType/>
  <cp:contentStatus/>
</cp:coreProperties>
</file>