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Spielplan" sheetId="3" r:id="rId3"/>
    <sheet name="Vorgaben" sheetId="4" r:id="rId4"/>
    <sheet name="Gruppen-Tabellen" sheetId="5" r:id="rId5"/>
    <sheet name="Rechnen" sheetId="6" r:id="rId6"/>
  </sheets>
  <definedNames>
    <definedName name="_xlnm.Print_Area" localSheetId="4">'Gruppen-Tabellen'!$A$1:$I$28</definedName>
    <definedName name="_xlnm.Print_Area" localSheetId="2">'Spielplan'!$A$1:$K$45</definedName>
    <definedName name="_xlnm.Print_Area" localSheetId="3">'Vorgaben'!$A$1:$B$14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 ref="D16" authorId="0">
      <text>
        <r>
          <rPr>
            <b/>
            <sz val="8"/>
            <rFont val="Tahoma"/>
            <family val="2"/>
          </rPr>
          <t>Wickie:</t>
        </r>
        <r>
          <rPr>
            <sz val="8"/>
            <rFont val="Tahoma"/>
            <family val="2"/>
          </rPr>
          <t xml:space="preserve">
hier Uhrzeit Beginn des 1. Spiels Viertelfinale 
eintragen im Format hh:mm</t>
        </r>
      </text>
    </comment>
    <comment ref="D9"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<sst xmlns="http://schemas.openxmlformats.org/spreadsheetml/2006/main" count="365" uniqueCount="88">
  <si>
    <t>Gruppe A</t>
  </si>
  <si>
    <t>Pkte</t>
  </si>
  <si>
    <t>Tore</t>
  </si>
  <si>
    <t>Gruppe C</t>
  </si>
  <si>
    <t>Dauer:</t>
  </si>
  <si>
    <t>Gruppe B</t>
  </si>
  <si>
    <t>Zeit</t>
  </si>
  <si>
    <t>Spiel Nr.</t>
  </si>
  <si>
    <t>Ort</t>
  </si>
  <si>
    <t>Gruppe</t>
  </si>
  <si>
    <t>Vorrunde</t>
  </si>
  <si>
    <t>Ergebnis</t>
  </si>
  <si>
    <t>Platz 1</t>
  </si>
  <si>
    <t>Gr.A</t>
  </si>
  <si>
    <t>-</t>
  </si>
  <si>
    <t>:</t>
  </si>
  <si>
    <t>Platz 2</t>
  </si>
  <si>
    <t>Gr.B</t>
  </si>
  <si>
    <t>Gr.C</t>
  </si>
  <si>
    <t>Zweiter Gruppe A</t>
  </si>
  <si>
    <t>Erster Gruppe C</t>
  </si>
  <si>
    <t>Erster Gruppe B</t>
  </si>
  <si>
    <t>Erster Gruppe A</t>
  </si>
  <si>
    <t>Zweiter Gruppe B</t>
  </si>
  <si>
    <t xml:space="preserve"> Halbfinale</t>
  </si>
  <si>
    <t>Spiel um den 3.Platz</t>
  </si>
  <si>
    <t>Finale</t>
  </si>
  <si>
    <t>Vorgaben</t>
  </si>
  <si>
    <t>Spielzeit</t>
  </si>
  <si>
    <t>hh:mm</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</si>
  <si>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</si>
  <si>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</si>
  <si>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</si>
  <si>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</si>
  <si>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</si>
  <si>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</si>
  <si>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</si>
  <si>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</si>
  <si>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</si>
  <si>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</si>
  <si>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</si>
  <si>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</si>
  <si>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</si>
  <si>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</si>
  <si>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</si>
  <si>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</si>
  <si>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</si>
  <si>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</si>
  <si>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Summe aller Spiele Gruppe C</t>
  </si>
  <si>
    <t>Gruppe 1</t>
  </si>
  <si>
    <t>(zwischen den Vorrundenspielen)</t>
  </si>
  <si>
    <t>Pause1:</t>
  </si>
  <si>
    <t>Pause2:</t>
  </si>
  <si>
    <t>Summe aller Spiele Gruppe 1</t>
  </si>
  <si>
    <t>Summe aller Spiele Gruppe 2</t>
  </si>
  <si>
    <t>Viertelfinale</t>
  </si>
  <si>
    <t>Gruppendritte</t>
  </si>
  <si>
    <t>Platz 3</t>
  </si>
  <si>
    <t>Beginn:</t>
  </si>
  <si>
    <t>(Pause nach Viertelfinale</t>
  </si>
  <si>
    <t>Pause3:</t>
  </si>
  <si>
    <t>(Pause nach Halbfinale</t>
  </si>
  <si>
    <t>Verlierer Halbfinale Spiel  35</t>
  </si>
  <si>
    <t>Verlierer Halbfinale Spiel 36</t>
  </si>
  <si>
    <t>Sieger Halbfinale Spiel 36</t>
  </si>
  <si>
    <t>Sieger Halbfinale Spiel 35</t>
  </si>
  <si>
    <t>Sieger Viertelfinale Spiel 31</t>
  </si>
  <si>
    <t>Sieger Viertelfinale Spiel 33</t>
  </si>
  <si>
    <t>Sieger Viertelfinale Spiel 32</t>
  </si>
  <si>
    <t>Sieger Viertelfinale Spiel 34</t>
  </si>
  <si>
    <t>Zweiter Gruppe C</t>
  </si>
  <si>
    <t>A1</t>
  </si>
  <si>
    <t>A2</t>
  </si>
  <si>
    <t>A3</t>
  </si>
  <si>
    <t>A4</t>
  </si>
  <si>
    <t>A5</t>
  </si>
  <si>
    <t>B1</t>
  </si>
  <si>
    <t>B2</t>
  </si>
  <si>
    <t>B3</t>
  </si>
  <si>
    <t>B4</t>
  </si>
  <si>
    <t>B5</t>
  </si>
  <si>
    <t>C1</t>
  </si>
  <si>
    <t>C2</t>
  </si>
  <si>
    <t>C3</t>
  </si>
  <si>
    <t>C4</t>
  </si>
  <si>
    <t>C5</t>
  </si>
  <si>
    <t xml:space="preserve">zweitbester Gruppendritter </t>
  </si>
  <si>
    <t>bester Gruppendritter</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</si>
</sst>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0">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6"/>
      <color indexed="56"/>
      <name val="Arial"/>
      <family val="2"/>
    </font>
    <font>
      <b/>
      <sz val="11"/>
      <color indexed="56"/>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sz val="12"/>
      <color indexed="12"/>
      <name val="Arial"/>
      <family val="2"/>
    </font>
    <font>
      <sz val="9"/>
      <name val="Small Fonts"/>
      <family val="2"/>
    </font>
    <font>
      <b/>
      <sz val="6"/>
      <color indexed="17"/>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theme="0" tint="-0.24997000396251678"/>
        <bgColor indexed="64"/>
      </patternFill>
    </fill>
    <fill>
      <patternFill patternType="solid">
        <fgColor indexed="41"/>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207">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8" fillId="33" borderId="0" xfId="0" applyFont="1" applyFill="1" applyAlignment="1" applyProtection="1">
      <alignment horizontal="centerContinuous"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25" fillId="0" borderId="0" xfId="0" applyFont="1" applyFill="1" applyBorder="1" applyAlignment="1" applyProtection="1">
      <alignment horizontal="center"/>
      <protection locked="0"/>
    </xf>
    <xf numFmtId="0" fontId="0" fillId="33" borderId="0" xfId="0" applyFill="1" applyAlignment="1">
      <alignment/>
    </xf>
    <xf numFmtId="0" fontId="0" fillId="0" borderId="0" xfId="0" applyAlignment="1">
      <alignment/>
    </xf>
    <xf numFmtId="0" fontId="0" fillId="0" borderId="0" xfId="0" applyBorder="1" applyAlignment="1">
      <alignment/>
    </xf>
    <xf numFmtId="0" fontId="19" fillId="33" borderId="0" xfId="0" applyFont="1" applyFill="1" applyBorder="1" applyAlignment="1" applyProtection="1">
      <alignment/>
      <protection/>
    </xf>
    <xf numFmtId="0" fontId="19" fillId="33" borderId="0" xfId="0" applyFont="1" applyFill="1" applyBorder="1" applyAlignment="1" applyProtection="1">
      <alignment horizontal="center"/>
      <protection locked="0"/>
    </xf>
    <xf numFmtId="0" fontId="25"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0" xfId="0" applyFont="1" applyFill="1" applyBorder="1" applyAlignment="1" applyProtection="1">
      <alignment horizontal="center"/>
      <protection/>
    </xf>
    <xf numFmtId="0" fontId="24" fillId="33" borderId="0" xfId="0" applyFont="1" applyFill="1" applyBorder="1" applyAlignment="1" applyProtection="1">
      <alignment horizontal="center" vertical="center"/>
      <protection/>
    </xf>
    <xf numFmtId="0" fontId="32"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protection/>
    </xf>
    <xf numFmtId="0" fontId="25" fillId="33" borderId="0" xfId="0" applyFont="1" applyFill="1" applyBorder="1" applyAlignment="1" applyProtection="1">
      <alignment/>
      <protection locked="0"/>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left"/>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19" fillId="33" borderId="10" xfId="0" applyFont="1" applyFill="1" applyBorder="1" applyAlignment="1" applyProtection="1">
      <alignment horizontal="center" vertical="center"/>
      <protection/>
    </xf>
    <xf numFmtId="0" fontId="0" fillId="0" borderId="0" xfId="53">
      <alignment/>
      <protection/>
    </xf>
    <xf numFmtId="0" fontId="41" fillId="40" borderId="0" xfId="0" applyFont="1" applyFill="1" applyBorder="1" applyAlignment="1">
      <alignment horizontal="center" vertical="center"/>
    </xf>
    <xf numFmtId="0" fontId="0" fillId="37" borderId="0" xfId="0" applyFill="1" applyBorder="1" applyAlignment="1">
      <alignment/>
    </xf>
    <xf numFmtId="173" fontId="24" fillId="33" borderId="0" xfId="0" applyNumberFormat="1" applyFont="1" applyFill="1" applyAlignment="1" applyProtection="1">
      <alignment horizontal="center"/>
      <protection/>
    </xf>
    <xf numFmtId="0" fontId="1" fillId="33" borderId="0" xfId="0" applyFont="1" applyFill="1" applyAlignment="1" applyProtection="1">
      <alignment horizontal="center" wrapText="1"/>
      <protection/>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Alignment="1" applyProtection="1">
      <alignment horizontal="centerContinuous"/>
      <protection/>
    </xf>
    <xf numFmtId="0" fontId="31" fillId="33" borderId="0" xfId="0" applyFont="1" applyFill="1" applyAlignment="1" applyProtection="1">
      <alignment horizontal="center" vertical="center"/>
      <protection/>
    </xf>
    <xf numFmtId="0" fontId="9" fillId="33" borderId="0" xfId="0" applyFont="1" applyFill="1" applyAlignment="1" applyProtection="1">
      <alignment/>
      <protection/>
    </xf>
    <xf numFmtId="0" fontId="0" fillId="33" borderId="0" xfId="0" applyFont="1" applyFill="1" applyAlignment="1" applyProtection="1">
      <alignment horizontal="center"/>
      <protection/>
    </xf>
    <xf numFmtId="0" fontId="45"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173" fontId="0" fillId="33" borderId="14" xfId="0" applyNumberFormat="1" applyFont="1" applyFill="1" applyBorder="1" applyAlignment="1" applyProtection="1">
      <alignment horizontal="center"/>
      <protection/>
    </xf>
    <xf numFmtId="0" fontId="0" fillId="33" borderId="15" xfId="0" applyFont="1" applyFill="1" applyBorder="1" applyAlignment="1" applyProtection="1">
      <alignment horizontal="center" vertical="center"/>
      <protection/>
    </xf>
    <xf numFmtId="0" fontId="9" fillId="33" borderId="15" xfId="0" applyFont="1" applyFill="1" applyBorder="1" applyAlignment="1" applyProtection="1">
      <alignment horizontal="left"/>
      <protection/>
    </xf>
    <xf numFmtId="0" fontId="0" fillId="33" borderId="15" xfId="0" applyFont="1" applyFill="1" applyBorder="1" applyAlignment="1">
      <alignment horizontal="center"/>
    </xf>
    <xf numFmtId="0" fontId="0" fillId="33" borderId="15" xfId="0" applyFont="1" applyFill="1" applyBorder="1" applyAlignment="1" applyProtection="1">
      <alignment horizontal="center"/>
      <protection/>
    </xf>
    <xf numFmtId="0" fontId="0" fillId="33" borderId="15" xfId="0" applyFont="1" applyFill="1" applyBorder="1" applyAlignment="1">
      <alignment horizontal="right"/>
    </xf>
    <xf numFmtId="0" fontId="0" fillId="33" borderId="15" xfId="0" applyFont="1" applyFill="1" applyBorder="1" applyAlignment="1">
      <alignment horizontal="left"/>
    </xf>
    <xf numFmtId="0" fontId="0" fillId="33" borderId="15" xfId="0" applyFont="1" applyFill="1" applyBorder="1" applyAlignment="1" applyProtection="1">
      <alignment horizontal="right"/>
      <protection locked="0"/>
    </xf>
    <xf numFmtId="0" fontId="0" fillId="33" borderId="16" xfId="0" applyFont="1" applyFill="1" applyBorder="1" applyAlignment="1" applyProtection="1">
      <alignment horizontal="left"/>
      <protection locked="0"/>
    </xf>
    <xf numFmtId="173" fontId="0" fillId="33" borderId="17" xfId="0" applyNumberFormat="1"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left"/>
      <protection/>
    </xf>
    <xf numFmtId="0" fontId="0" fillId="33" borderId="0" xfId="0" applyFont="1" applyFill="1" applyBorder="1" applyAlignment="1">
      <alignment horizontal="center"/>
    </xf>
    <xf numFmtId="0" fontId="0" fillId="33" borderId="0" xfId="0" applyFont="1" applyFill="1" applyBorder="1" applyAlignment="1" applyProtection="1">
      <alignment horizontal="center"/>
      <protection/>
    </xf>
    <xf numFmtId="0" fontId="0" fillId="33" borderId="0" xfId="0" applyFont="1" applyFill="1" applyBorder="1" applyAlignment="1">
      <alignment horizontal="right"/>
    </xf>
    <xf numFmtId="0" fontId="0" fillId="33" borderId="0" xfId="0" applyFont="1" applyFill="1" applyBorder="1" applyAlignment="1">
      <alignment horizontal="left"/>
    </xf>
    <xf numFmtId="0" fontId="0" fillId="33" borderId="0" xfId="0" applyFont="1" applyFill="1" applyBorder="1" applyAlignment="1" applyProtection="1">
      <alignment horizontal="right"/>
      <protection locked="0"/>
    </xf>
    <xf numFmtId="0" fontId="0" fillId="33" borderId="18" xfId="0" applyFont="1" applyFill="1" applyBorder="1" applyAlignment="1" applyProtection="1">
      <alignment horizontal="left"/>
      <protection locked="0"/>
    </xf>
    <xf numFmtId="173" fontId="0" fillId="33" borderId="19" xfId="0" applyNumberFormat="1" applyFont="1" applyFill="1" applyBorder="1" applyAlignment="1" applyProtection="1">
      <alignment horizontal="center"/>
      <protection/>
    </xf>
    <xf numFmtId="0" fontId="0" fillId="33" borderId="20" xfId="0" applyFont="1" applyFill="1" applyBorder="1" applyAlignment="1" applyProtection="1">
      <alignment horizontal="center" vertical="center"/>
      <protection/>
    </xf>
    <xf numFmtId="0" fontId="9" fillId="33" borderId="20" xfId="0" applyFont="1" applyFill="1" applyBorder="1" applyAlignment="1" applyProtection="1">
      <alignment horizontal="left"/>
      <protection/>
    </xf>
    <xf numFmtId="0" fontId="0" fillId="33" borderId="20" xfId="0" applyFont="1" applyFill="1" applyBorder="1" applyAlignment="1">
      <alignment horizontal="center"/>
    </xf>
    <xf numFmtId="0" fontId="0" fillId="33" borderId="20" xfId="0" applyFont="1" applyFill="1" applyBorder="1" applyAlignment="1" applyProtection="1">
      <alignment horizontal="center"/>
      <protection/>
    </xf>
    <xf numFmtId="0" fontId="0" fillId="33" borderId="20" xfId="0" applyFont="1" applyFill="1" applyBorder="1" applyAlignment="1">
      <alignment horizontal="right"/>
    </xf>
    <xf numFmtId="0" fontId="0" fillId="33" borderId="20" xfId="0" applyFont="1" applyFill="1" applyBorder="1" applyAlignment="1">
      <alignment horizontal="left"/>
    </xf>
    <xf numFmtId="0" fontId="0" fillId="33" borderId="20" xfId="0" applyFont="1" applyFill="1" applyBorder="1" applyAlignment="1" applyProtection="1">
      <alignment horizontal="right"/>
      <protection locked="0"/>
    </xf>
    <xf numFmtId="0" fontId="0" fillId="33" borderId="21" xfId="0" applyFont="1" applyFill="1" applyBorder="1" applyAlignment="1" applyProtection="1">
      <alignment horizontal="left"/>
      <protection locked="0"/>
    </xf>
    <xf numFmtId="0" fontId="31" fillId="33" borderId="15" xfId="0" applyFont="1" applyFill="1" applyBorder="1" applyAlignment="1" applyProtection="1">
      <alignment horizontal="center" vertical="center"/>
      <protection/>
    </xf>
    <xf numFmtId="0" fontId="9" fillId="33" borderId="15" xfId="0" applyFont="1" applyFill="1" applyBorder="1" applyAlignment="1" applyProtection="1">
      <alignment/>
      <protection/>
    </xf>
    <xf numFmtId="0" fontId="9" fillId="33" borderId="15" xfId="0" applyFont="1" applyFill="1" applyBorder="1" applyAlignment="1" applyProtection="1">
      <alignment horizontal="center"/>
      <protection/>
    </xf>
    <xf numFmtId="0" fontId="0" fillId="33" borderId="15" xfId="0" applyFont="1" applyFill="1" applyBorder="1" applyAlignment="1" applyProtection="1">
      <alignment horizontal="center"/>
      <protection/>
    </xf>
    <xf numFmtId="0" fontId="0" fillId="33" borderId="15" xfId="0" applyFont="1" applyFill="1" applyBorder="1" applyAlignment="1" applyProtection="1">
      <alignment horizontal="right"/>
      <protection locked="0"/>
    </xf>
    <xf numFmtId="0" fontId="0" fillId="33" borderId="16" xfId="0" applyFont="1" applyFill="1" applyBorder="1" applyAlignment="1" applyProtection="1">
      <alignment horizontal="left"/>
      <protection locked="0"/>
    </xf>
    <xf numFmtId="173" fontId="24" fillId="33" borderId="17" xfId="0" applyNumberFormat="1" applyFont="1" applyFill="1" applyBorder="1" applyAlignment="1" applyProtection="1">
      <alignment horizontal="center"/>
      <protection/>
    </xf>
    <xf numFmtId="0" fontId="45" fillId="33" borderId="0" xfId="0" applyFont="1" applyFill="1" applyBorder="1" applyAlignment="1" applyProtection="1">
      <alignment horizontal="center" vertical="center"/>
      <protection/>
    </xf>
    <xf numFmtId="0" fontId="9"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6" fillId="33" borderId="0" xfId="0" applyFont="1" applyFill="1" applyBorder="1" applyAlignment="1" applyProtection="1">
      <alignment horizontal="center"/>
      <protection/>
    </xf>
    <xf numFmtId="0" fontId="3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0" fillId="33" borderId="18" xfId="0" applyFont="1" applyFill="1" applyBorder="1" applyAlignment="1" applyProtection="1">
      <alignment/>
      <protection/>
    </xf>
    <xf numFmtId="0" fontId="0" fillId="33" borderId="0" xfId="0" applyFont="1" applyFill="1" applyBorder="1" applyAlignment="1" applyProtection="1">
      <alignment horizontal="right"/>
      <protection locked="0"/>
    </xf>
    <xf numFmtId="0" fontId="0" fillId="33" borderId="18" xfId="0" applyFont="1" applyFill="1" applyBorder="1" applyAlignment="1" applyProtection="1">
      <alignment horizontal="left"/>
      <protection locked="0"/>
    </xf>
    <xf numFmtId="173" fontId="24" fillId="33" borderId="19" xfId="0" applyNumberFormat="1" applyFont="1" applyFill="1" applyBorder="1" applyAlignment="1" applyProtection="1">
      <alignment horizontal="center"/>
      <protection/>
    </xf>
    <xf numFmtId="0" fontId="45" fillId="33" borderId="20" xfId="0" applyFont="1" applyFill="1" applyBorder="1" applyAlignment="1" applyProtection="1">
      <alignment horizontal="center" vertical="center"/>
      <protection/>
    </xf>
    <xf numFmtId="0" fontId="9" fillId="33" borderId="20" xfId="0" applyFont="1" applyFill="1" applyBorder="1" applyAlignment="1" applyProtection="1">
      <alignment/>
      <protection/>
    </xf>
    <xf numFmtId="0" fontId="9" fillId="33" borderId="20" xfId="0" applyFont="1" applyFill="1" applyBorder="1" applyAlignment="1" applyProtection="1">
      <alignment horizontal="center"/>
      <protection/>
    </xf>
    <xf numFmtId="0" fontId="6" fillId="33" borderId="20" xfId="0" applyFont="1" applyFill="1" applyBorder="1" applyAlignment="1" applyProtection="1">
      <alignment horizontal="center"/>
      <protection/>
    </xf>
    <xf numFmtId="0" fontId="31" fillId="33" borderId="20" xfId="0" applyFont="1" applyFill="1" applyBorder="1" applyAlignment="1" applyProtection="1">
      <alignment horizontal="center" vertical="center"/>
      <protection/>
    </xf>
    <xf numFmtId="0" fontId="10" fillId="33" borderId="20" xfId="0" applyFont="1" applyFill="1" applyBorder="1" applyAlignment="1" applyProtection="1">
      <alignment horizontal="center"/>
      <protection/>
    </xf>
    <xf numFmtId="0" fontId="31" fillId="33" borderId="15" xfId="0" applyFont="1" applyFill="1" applyBorder="1" applyAlignment="1" applyProtection="1">
      <alignment horizontal="center"/>
      <protection/>
    </xf>
    <xf numFmtId="0" fontId="45" fillId="33" borderId="0" xfId="0" applyFont="1" applyFill="1" applyBorder="1" applyAlignment="1" applyProtection="1">
      <alignment horizontal="center"/>
      <protection/>
    </xf>
    <xf numFmtId="0" fontId="31" fillId="33" borderId="0" xfId="0"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Continuous"/>
      <protection/>
    </xf>
    <xf numFmtId="0" fontId="45" fillId="33" borderId="20" xfId="0" applyFont="1" applyFill="1" applyBorder="1" applyAlignment="1" applyProtection="1">
      <alignment horizontal="center"/>
      <protection/>
    </xf>
    <xf numFmtId="173" fontId="0" fillId="33" borderId="14" xfId="0" applyNumberFormat="1" applyFont="1" applyFill="1" applyBorder="1" applyAlignment="1" applyProtection="1">
      <alignment horizontal="center"/>
      <protection locked="0"/>
    </xf>
    <xf numFmtId="0" fontId="0" fillId="33"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20" fontId="1" fillId="0" borderId="0" xfId="0" applyNumberFormat="1" applyFont="1" applyFill="1" applyAlignment="1" applyProtection="1">
      <alignment horizontal="center"/>
      <protection locked="0"/>
    </xf>
    <xf numFmtId="0" fontId="1" fillId="41" borderId="15" xfId="0" applyFont="1" applyFill="1" applyBorder="1" applyAlignment="1" applyProtection="1">
      <alignment horizontal="center"/>
      <protection/>
    </xf>
    <xf numFmtId="0" fontId="1" fillId="41" borderId="0" xfId="0" applyFont="1" applyFill="1" applyBorder="1" applyAlignment="1" applyProtection="1">
      <alignment horizontal="center"/>
      <protection/>
    </xf>
    <xf numFmtId="0" fontId="1" fillId="33" borderId="15"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31" fillId="33" borderId="0" xfId="0" applyFont="1" applyFill="1" applyBorder="1" applyAlignment="1" applyProtection="1">
      <alignment horizontal="center"/>
      <protection locked="0"/>
    </xf>
    <xf numFmtId="0" fontId="31" fillId="33" borderId="18" xfId="0" applyFont="1" applyFill="1" applyBorder="1" applyAlignment="1" applyProtection="1">
      <alignment horizontal="center"/>
      <protection locked="0"/>
    </xf>
    <xf numFmtId="0" fontId="31" fillId="33" borderId="20" xfId="0" applyFont="1" applyFill="1" applyBorder="1" applyAlignment="1" applyProtection="1">
      <alignment horizontal="center"/>
      <protection locked="0"/>
    </xf>
    <xf numFmtId="0" fontId="31" fillId="33" borderId="21" xfId="0" applyFont="1" applyFill="1" applyBorder="1" applyAlignment="1" applyProtection="1">
      <alignment horizontal="center"/>
      <protection locked="0"/>
    </xf>
    <xf numFmtId="0" fontId="23" fillId="33" borderId="0" xfId="0" applyFont="1" applyFill="1" applyAlignment="1" applyProtection="1">
      <alignment horizontal="center" vertical="top"/>
      <protection/>
    </xf>
    <xf numFmtId="0" fontId="23" fillId="33" borderId="0" xfId="0" applyFont="1" applyFill="1" applyBorder="1" applyAlignment="1" applyProtection="1">
      <alignment horizontal="center" vertical="top"/>
      <protection/>
    </xf>
    <xf numFmtId="0" fontId="23" fillId="33" borderId="0" xfId="0" applyFont="1" applyFill="1" applyAlignment="1" applyProtection="1">
      <alignment horizontal="center" vertical="center"/>
      <protection/>
    </xf>
    <xf numFmtId="0" fontId="13" fillId="42" borderId="17" xfId="0" applyFont="1" applyFill="1" applyBorder="1" applyAlignment="1">
      <alignment horizontal="center" vertical="center"/>
    </xf>
    <xf numFmtId="0" fontId="13" fillId="42" borderId="0" xfId="0" applyFont="1" applyFill="1" applyBorder="1" applyAlignment="1">
      <alignment horizontal="center" vertical="center"/>
    </xf>
    <xf numFmtId="0" fontId="22" fillId="33" borderId="0" xfId="0" applyFont="1" applyFill="1" applyBorder="1" applyAlignment="1" applyProtection="1">
      <alignment horizontal="center" vertical="center"/>
      <protection/>
    </xf>
    <xf numFmtId="0" fontId="22" fillId="33" borderId="2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3" fillId="33" borderId="20"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19" fillId="33" borderId="0"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23" fillId="33" borderId="0" xfId="0" applyFont="1" applyFill="1" applyBorder="1" applyAlignment="1" applyProtection="1">
      <alignment horizontal="center" vertical="center"/>
      <protection/>
    </xf>
    <xf numFmtId="0" fontId="19" fillId="33" borderId="15" xfId="0" applyFont="1" applyFill="1" applyBorder="1" applyAlignment="1" applyProtection="1">
      <alignment horizontal="center"/>
      <protection/>
    </xf>
    <xf numFmtId="0" fontId="7"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266825" y="266700"/>
          <a:ext cx="7534275" cy="3667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104"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833578"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277" zoomScaleNormal="277"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05" t="s">
        <v>44</v>
      </c>
    </row>
    <row r="2" ht="112.5" customHeight="1">
      <c r="A2" s="106"/>
    </row>
    <row r="3" ht="112.5" customHeight="1">
      <c r="A3" s="106"/>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3"/>
  <dimension ref="A1:K73"/>
  <sheetViews>
    <sheetView zoomScale="95" zoomScaleNormal="95" zoomScalePageLayoutView="0" workbookViewId="0" topLeftCell="A1">
      <selection activeCell="S19" sqref="S19"/>
    </sheetView>
  </sheetViews>
  <sheetFormatPr defaultColWidth="11.421875" defaultRowHeight="12.75"/>
  <cols>
    <col min="1" max="1" width="6.8515625" style="54" customWidth="1"/>
    <col min="2" max="2" width="15.28125" style="67" bestFit="1" customWidth="1"/>
    <col min="3" max="3" width="5.140625" style="66" customWidth="1"/>
    <col min="4" max="4" width="4.8515625" style="54" customWidth="1"/>
    <col min="5" max="5" width="3.8515625" style="54" customWidth="1"/>
    <col min="6" max="6" width="20.28125" style="54" bestFit="1" customWidth="1"/>
    <col min="7" max="7" width="2.57421875" style="51" customWidth="1"/>
    <col min="8" max="8" width="20.28125" style="54" bestFit="1" customWidth="1"/>
    <col min="9" max="9" width="4.7109375" style="51" customWidth="1"/>
    <col min="10" max="10" width="4.421875" style="54" customWidth="1"/>
    <col min="11" max="11" width="3.8515625" style="51" customWidth="1"/>
    <col min="12" max="16384" width="11.421875" style="51" customWidth="1"/>
  </cols>
  <sheetData>
    <row r="1" spans="1:11" s="52" customFormat="1" ht="12.75">
      <c r="A1" s="46"/>
      <c r="B1" s="47" t="s">
        <v>0</v>
      </c>
      <c r="C1" s="48" t="s">
        <v>1</v>
      </c>
      <c r="D1" s="49" t="s">
        <v>2</v>
      </c>
      <c r="E1" s="50"/>
      <c r="F1" s="51"/>
      <c r="H1" s="53" t="s">
        <v>3</v>
      </c>
      <c r="I1" s="48" t="s">
        <v>1</v>
      </c>
      <c r="J1" s="49" t="s">
        <v>2</v>
      </c>
      <c r="K1" s="50"/>
    </row>
    <row r="2" spans="2:11" ht="12.75">
      <c r="B2" s="55" t="str">
        <f>Vorgaben!A2</f>
        <v>A1</v>
      </c>
      <c r="C2" s="56"/>
      <c r="D2" s="57"/>
      <c r="E2" s="57"/>
      <c r="F2" s="51"/>
      <c r="H2" s="55" t="str">
        <f>Vorgaben!B2</f>
        <v>C1</v>
      </c>
      <c r="I2" s="57"/>
      <c r="J2" s="58"/>
      <c r="K2" s="58"/>
    </row>
    <row r="3" spans="1:11" ht="12.75">
      <c r="A3" s="59"/>
      <c r="B3" s="55" t="str">
        <f>Vorgaben!A3</f>
        <v>A2</v>
      </c>
      <c r="C3" s="56"/>
      <c r="D3" s="57"/>
      <c r="E3" s="57"/>
      <c r="F3" s="51"/>
      <c r="H3" s="55" t="str">
        <f>Vorgaben!B3</f>
        <v>C2</v>
      </c>
      <c r="I3" s="57"/>
      <c r="J3" s="58"/>
      <c r="K3" s="58"/>
    </row>
    <row r="4" spans="2:11" ht="12.75">
      <c r="B4" s="55" t="str">
        <f>Vorgaben!A4</f>
        <v>A3</v>
      </c>
      <c r="C4" s="56"/>
      <c r="D4" s="57"/>
      <c r="E4" s="57"/>
      <c r="F4" s="51"/>
      <c r="H4" s="55" t="str">
        <f>Vorgaben!B4</f>
        <v>C3</v>
      </c>
      <c r="I4" s="57"/>
      <c r="J4" s="58"/>
      <c r="K4" s="58"/>
    </row>
    <row r="5" spans="2:11" ht="12.75">
      <c r="B5" s="55" t="str">
        <f>Vorgaben!A5</f>
        <v>A4</v>
      </c>
      <c r="C5" s="56"/>
      <c r="D5" s="57"/>
      <c r="E5" s="57"/>
      <c r="F5" s="51"/>
      <c r="H5" s="55" t="str">
        <f>Vorgaben!B5</f>
        <v>C4</v>
      </c>
      <c r="I5" s="57"/>
      <c r="J5" s="58"/>
      <c r="K5" s="58"/>
    </row>
    <row r="6" spans="2:11" ht="12.75">
      <c r="B6" s="55" t="str">
        <f>Vorgaben!A6</f>
        <v>A5</v>
      </c>
      <c r="C6" s="56"/>
      <c r="D6" s="57"/>
      <c r="E6" s="57"/>
      <c r="F6" s="51"/>
      <c r="H6" s="55" t="str">
        <f>Vorgaben!B6</f>
        <v>C5</v>
      </c>
      <c r="I6" s="57"/>
      <c r="J6" s="58"/>
      <c r="K6" s="58"/>
    </row>
    <row r="8" spans="2:10" ht="12.75">
      <c r="B8" s="47" t="s">
        <v>5</v>
      </c>
      <c r="C8" s="48" t="s">
        <v>1</v>
      </c>
      <c r="D8" s="49" t="s">
        <v>2</v>
      </c>
      <c r="E8" s="50"/>
      <c r="H8" s="51"/>
      <c r="J8" s="51"/>
    </row>
    <row r="9" spans="2:10" ht="12.75">
      <c r="B9" s="55" t="str">
        <f>Vorgaben!A9</f>
        <v>B1</v>
      </c>
      <c r="C9" s="56"/>
      <c r="D9" s="57"/>
      <c r="E9" s="57"/>
      <c r="H9" s="51"/>
      <c r="J9" s="51"/>
    </row>
    <row r="10" spans="2:10" ht="12.75">
      <c r="B10" s="55" t="str">
        <f>Vorgaben!A10</f>
        <v>B2</v>
      </c>
      <c r="C10" s="56"/>
      <c r="D10" s="57"/>
      <c r="E10" s="57"/>
      <c r="H10" s="51"/>
      <c r="J10" s="51"/>
    </row>
    <row r="11" spans="2:10" ht="12.75">
      <c r="B11" s="55" t="str">
        <f>Vorgaben!A11</f>
        <v>B3</v>
      </c>
      <c r="C11" s="56"/>
      <c r="D11" s="57"/>
      <c r="E11" s="57"/>
      <c r="H11" s="51"/>
      <c r="J11" s="51"/>
    </row>
    <row r="12" spans="2:10" ht="12.75">
      <c r="B12" s="55" t="str">
        <f>Vorgaben!A12</f>
        <v>B4</v>
      </c>
      <c r="C12" s="56"/>
      <c r="D12" s="57"/>
      <c r="E12" s="57"/>
      <c r="H12" s="51"/>
      <c r="J12" s="51"/>
    </row>
    <row r="13" spans="2:10" ht="12.75">
      <c r="B13" s="55" t="str">
        <f>Vorgaben!A13</f>
        <v>B5</v>
      </c>
      <c r="C13" s="56"/>
      <c r="D13" s="57"/>
      <c r="E13" s="57"/>
      <c r="H13" s="51"/>
      <c r="J13" s="51"/>
    </row>
    <row r="15" spans="1:11" s="60" customFormat="1" ht="18">
      <c r="A15" s="60" t="s">
        <v>6</v>
      </c>
      <c r="B15" s="60" t="s">
        <v>7</v>
      </c>
      <c r="C15" s="61" t="s">
        <v>8</v>
      </c>
      <c r="D15" s="62" t="s">
        <v>9</v>
      </c>
      <c r="E15" s="62"/>
      <c r="F15" s="63" t="s">
        <v>10</v>
      </c>
      <c r="G15" s="63"/>
      <c r="H15" s="63"/>
      <c r="I15" s="64" t="s">
        <v>11</v>
      </c>
      <c r="J15" s="65"/>
      <c r="K15" s="65"/>
    </row>
    <row r="16" spans="1:11" ht="12.75">
      <c r="A16" s="117">
        <f>Vorgaben!D13</f>
        <v>0.3958333333333333</v>
      </c>
      <c r="B16" s="118">
        <v>1</v>
      </c>
      <c r="C16" s="119" t="s">
        <v>12</v>
      </c>
      <c r="D16" s="120" t="s">
        <v>13</v>
      </c>
      <c r="E16" s="121"/>
      <c r="F16" s="122" t="str">
        <f>$B$2</f>
        <v>A1</v>
      </c>
      <c r="G16" s="121" t="s">
        <v>14</v>
      </c>
      <c r="H16" s="123" t="str">
        <f>$B$3</f>
        <v>A2</v>
      </c>
      <c r="I16" s="124"/>
      <c r="J16" s="121" t="s">
        <v>15</v>
      </c>
      <c r="K16" s="125"/>
    </row>
    <row r="17" spans="1:11" ht="12.75">
      <c r="A17" s="126">
        <f>A16</f>
        <v>0.3958333333333333</v>
      </c>
      <c r="B17" s="127">
        <v>2</v>
      </c>
      <c r="C17" s="128" t="s">
        <v>16</v>
      </c>
      <c r="D17" s="129" t="s">
        <v>13</v>
      </c>
      <c r="E17" s="130"/>
      <c r="F17" s="131" t="str">
        <f>$B$4</f>
        <v>A3</v>
      </c>
      <c r="G17" s="130" t="s">
        <v>14</v>
      </c>
      <c r="H17" s="132" t="str">
        <f>$B$5</f>
        <v>A4</v>
      </c>
      <c r="I17" s="133"/>
      <c r="J17" s="130" t="s">
        <v>15</v>
      </c>
      <c r="K17" s="134"/>
    </row>
    <row r="18" spans="1:11" ht="12.75">
      <c r="A18" s="135">
        <f>A17</f>
        <v>0.3958333333333333</v>
      </c>
      <c r="B18" s="136">
        <v>3</v>
      </c>
      <c r="C18" s="137" t="s">
        <v>57</v>
      </c>
      <c r="D18" s="138" t="s">
        <v>17</v>
      </c>
      <c r="E18" s="139"/>
      <c r="F18" s="140" t="str">
        <f>$B$9</f>
        <v>B1</v>
      </c>
      <c r="G18" s="139" t="s">
        <v>14</v>
      </c>
      <c r="H18" s="141" t="str">
        <f>$B$10</f>
        <v>B2</v>
      </c>
      <c r="I18" s="142"/>
      <c r="J18" s="139" t="s">
        <v>15</v>
      </c>
      <c r="K18" s="143"/>
    </row>
    <row r="19" spans="1:11" ht="12.75">
      <c r="A19" s="117">
        <f>A18+Vorgaben!$D$3+Vorgaben!$D$5</f>
        <v>0.4041666666666666</v>
      </c>
      <c r="B19" s="118">
        <v>4</v>
      </c>
      <c r="C19" s="119" t="s">
        <v>12</v>
      </c>
      <c r="D19" s="120" t="s">
        <v>17</v>
      </c>
      <c r="E19" s="121"/>
      <c r="F19" s="122" t="str">
        <f>$B$11</f>
        <v>B3</v>
      </c>
      <c r="G19" s="121" t="s">
        <v>14</v>
      </c>
      <c r="H19" s="123" t="str">
        <f>$B$12</f>
        <v>B4</v>
      </c>
      <c r="I19" s="124"/>
      <c r="J19" s="121" t="s">
        <v>15</v>
      </c>
      <c r="K19" s="125"/>
    </row>
    <row r="20" spans="1:11" ht="12.75">
      <c r="A20" s="126">
        <f>A19</f>
        <v>0.4041666666666666</v>
      </c>
      <c r="B20" s="127">
        <v>5</v>
      </c>
      <c r="C20" s="128" t="s">
        <v>16</v>
      </c>
      <c r="D20" s="129" t="s">
        <v>18</v>
      </c>
      <c r="E20" s="130"/>
      <c r="F20" s="131" t="str">
        <f>$H$2</f>
        <v>C1</v>
      </c>
      <c r="G20" s="130" t="s">
        <v>14</v>
      </c>
      <c r="H20" s="132" t="str">
        <f>$H$3</f>
        <v>C2</v>
      </c>
      <c r="I20" s="133"/>
      <c r="J20" s="130" t="s">
        <v>15</v>
      </c>
      <c r="K20" s="134"/>
    </row>
    <row r="21" spans="1:11" ht="12.75">
      <c r="A21" s="135">
        <f>A20</f>
        <v>0.4041666666666666</v>
      </c>
      <c r="B21" s="136">
        <v>6</v>
      </c>
      <c r="C21" s="137" t="s">
        <v>57</v>
      </c>
      <c r="D21" s="138" t="s">
        <v>18</v>
      </c>
      <c r="E21" s="139"/>
      <c r="F21" s="140" t="str">
        <f>$H$4</f>
        <v>C3</v>
      </c>
      <c r="G21" s="139" t="s">
        <v>14</v>
      </c>
      <c r="H21" s="141" t="str">
        <f>$H$5</f>
        <v>C4</v>
      </c>
      <c r="I21" s="142"/>
      <c r="J21" s="139" t="s">
        <v>15</v>
      </c>
      <c r="K21" s="143"/>
    </row>
    <row r="22" spans="1:11" ht="12.75">
      <c r="A22" s="117">
        <f>A21+Vorgaben!$D$3+Vorgaben!$D$5</f>
        <v>0.4124999999999999</v>
      </c>
      <c r="B22" s="118">
        <v>7</v>
      </c>
      <c r="C22" s="119" t="s">
        <v>12</v>
      </c>
      <c r="D22" s="120" t="s">
        <v>13</v>
      </c>
      <c r="E22" s="121"/>
      <c r="F22" s="122" t="str">
        <f>$B$6</f>
        <v>A5</v>
      </c>
      <c r="G22" s="121" t="s">
        <v>14</v>
      </c>
      <c r="H22" s="123" t="str">
        <f>$B$2</f>
        <v>A1</v>
      </c>
      <c r="I22" s="124"/>
      <c r="J22" s="121" t="s">
        <v>15</v>
      </c>
      <c r="K22" s="125"/>
    </row>
    <row r="23" spans="1:11" ht="12.75">
      <c r="A23" s="126">
        <f>A22</f>
        <v>0.4124999999999999</v>
      </c>
      <c r="B23" s="127">
        <v>8</v>
      </c>
      <c r="C23" s="128" t="s">
        <v>16</v>
      </c>
      <c r="D23" s="129" t="s">
        <v>13</v>
      </c>
      <c r="E23" s="130"/>
      <c r="F23" s="131" t="str">
        <f>$B$4</f>
        <v>A3</v>
      </c>
      <c r="G23" s="130" t="s">
        <v>14</v>
      </c>
      <c r="H23" s="132" t="str">
        <f>$B$3</f>
        <v>A2</v>
      </c>
      <c r="I23" s="133"/>
      <c r="J23" s="130" t="s">
        <v>15</v>
      </c>
      <c r="K23" s="134"/>
    </row>
    <row r="24" spans="1:11" ht="12.75">
      <c r="A24" s="135">
        <f>A23</f>
        <v>0.4124999999999999</v>
      </c>
      <c r="B24" s="136">
        <v>9</v>
      </c>
      <c r="C24" s="137" t="s">
        <v>57</v>
      </c>
      <c r="D24" s="138" t="s">
        <v>17</v>
      </c>
      <c r="E24" s="139"/>
      <c r="F24" s="140" t="str">
        <f>$B$13</f>
        <v>B5</v>
      </c>
      <c r="G24" s="139" t="s">
        <v>14</v>
      </c>
      <c r="H24" s="141" t="str">
        <f>$B$9</f>
        <v>B1</v>
      </c>
      <c r="I24" s="142"/>
      <c r="J24" s="139" t="s">
        <v>15</v>
      </c>
      <c r="K24" s="143"/>
    </row>
    <row r="25" spans="1:11" ht="12.75">
      <c r="A25" s="117">
        <f>A24+Vorgaben!$D$3+Vorgaben!$D$5</f>
        <v>0.4208333333333332</v>
      </c>
      <c r="B25" s="118">
        <v>10</v>
      </c>
      <c r="C25" s="119" t="s">
        <v>12</v>
      </c>
      <c r="D25" s="120" t="s">
        <v>17</v>
      </c>
      <c r="E25" s="121"/>
      <c r="F25" s="122" t="str">
        <f>$B$11</f>
        <v>B3</v>
      </c>
      <c r="G25" s="121" t="s">
        <v>14</v>
      </c>
      <c r="H25" s="123" t="str">
        <f>$B$10</f>
        <v>B2</v>
      </c>
      <c r="I25" s="124"/>
      <c r="J25" s="121" t="s">
        <v>15</v>
      </c>
      <c r="K25" s="125"/>
    </row>
    <row r="26" spans="1:11" ht="12.75">
      <c r="A26" s="126">
        <f>A25</f>
        <v>0.4208333333333332</v>
      </c>
      <c r="B26" s="127">
        <v>11</v>
      </c>
      <c r="C26" s="128" t="s">
        <v>16</v>
      </c>
      <c r="D26" s="129" t="s">
        <v>18</v>
      </c>
      <c r="E26" s="130"/>
      <c r="F26" s="131" t="str">
        <f>$H$6</f>
        <v>C5</v>
      </c>
      <c r="G26" s="130" t="s">
        <v>14</v>
      </c>
      <c r="H26" s="132" t="str">
        <f>$H$2</f>
        <v>C1</v>
      </c>
      <c r="I26" s="133"/>
      <c r="J26" s="130" t="s">
        <v>15</v>
      </c>
      <c r="K26" s="134"/>
    </row>
    <row r="27" spans="1:11" ht="12.75">
      <c r="A27" s="135">
        <f>A26</f>
        <v>0.4208333333333332</v>
      </c>
      <c r="B27" s="136">
        <v>12</v>
      </c>
      <c r="C27" s="137" t="s">
        <v>57</v>
      </c>
      <c r="D27" s="138" t="s">
        <v>18</v>
      </c>
      <c r="E27" s="139"/>
      <c r="F27" s="140" t="str">
        <f>$H$4</f>
        <v>C3</v>
      </c>
      <c r="G27" s="139" t="s">
        <v>14</v>
      </c>
      <c r="H27" s="141" t="str">
        <f>$H$3</f>
        <v>C2</v>
      </c>
      <c r="I27" s="142"/>
      <c r="J27" s="139" t="s">
        <v>15</v>
      </c>
      <c r="K27" s="143"/>
    </row>
    <row r="28" spans="1:11" ht="12.75">
      <c r="A28" s="117">
        <f>A27+Vorgaben!$D$3+Vorgaben!$D$5</f>
        <v>0.42916666666666653</v>
      </c>
      <c r="B28" s="118">
        <v>13</v>
      </c>
      <c r="C28" s="119" t="s">
        <v>12</v>
      </c>
      <c r="D28" s="120" t="s">
        <v>13</v>
      </c>
      <c r="E28" s="121"/>
      <c r="F28" s="122" t="str">
        <f>$B$5</f>
        <v>A4</v>
      </c>
      <c r="G28" s="121" t="s">
        <v>14</v>
      </c>
      <c r="H28" s="123" t="str">
        <f>$B$6</f>
        <v>A5</v>
      </c>
      <c r="I28" s="124"/>
      <c r="J28" s="121" t="s">
        <v>15</v>
      </c>
      <c r="K28" s="125"/>
    </row>
    <row r="29" spans="1:11" ht="12.75">
      <c r="A29" s="126">
        <f>A28</f>
        <v>0.42916666666666653</v>
      </c>
      <c r="B29" s="127">
        <v>14</v>
      </c>
      <c r="C29" s="128" t="s">
        <v>16</v>
      </c>
      <c r="D29" s="129" t="s">
        <v>13</v>
      </c>
      <c r="E29" s="130"/>
      <c r="F29" s="131" t="str">
        <f>$B$2</f>
        <v>A1</v>
      </c>
      <c r="G29" s="130" t="s">
        <v>14</v>
      </c>
      <c r="H29" s="132" t="str">
        <f>$B$4</f>
        <v>A3</v>
      </c>
      <c r="I29" s="133"/>
      <c r="J29" s="130" t="s">
        <v>15</v>
      </c>
      <c r="K29" s="134"/>
    </row>
    <row r="30" spans="1:11" ht="12.75">
      <c r="A30" s="135">
        <f>A29</f>
        <v>0.42916666666666653</v>
      </c>
      <c r="B30" s="136">
        <v>15</v>
      </c>
      <c r="C30" s="137" t="s">
        <v>57</v>
      </c>
      <c r="D30" s="138" t="s">
        <v>17</v>
      </c>
      <c r="E30" s="139"/>
      <c r="F30" s="140" t="str">
        <f>$B$12</f>
        <v>B4</v>
      </c>
      <c r="G30" s="139" t="s">
        <v>14</v>
      </c>
      <c r="H30" s="141" t="str">
        <f>$B$13</f>
        <v>B5</v>
      </c>
      <c r="I30" s="142"/>
      <c r="J30" s="139" t="s">
        <v>15</v>
      </c>
      <c r="K30" s="143"/>
    </row>
    <row r="31" spans="1:11" ht="12.75">
      <c r="A31" s="117">
        <f>A30+Vorgaben!$D$3+Vorgaben!$D$5</f>
        <v>0.43749999999999983</v>
      </c>
      <c r="B31" s="118">
        <v>16</v>
      </c>
      <c r="C31" s="119" t="s">
        <v>12</v>
      </c>
      <c r="D31" s="120" t="s">
        <v>17</v>
      </c>
      <c r="E31" s="121"/>
      <c r="F31" s="122" t="str">
        <f>$B$9</f>
        <v>B1</v>
      </c>
      <c r="G31" s="121" t="s">
        <v>14</v>
      </c>
      <c r="H31" s="123" t="str">
        <f>$B$11</f>
        <v>B3</v>
      </c>
      <c r="I31" s="124"/>
      <c r="J31" s="121" t="s">
        <v>15</v>
      </c>
      <c r="K31" s="125"/>
    </row>
    <row r="32" spans="1:11" ht="12.75">
      <c r="A32" s="126">
        <f>A31</f>
        <v>0.43749999999999983</v>
      </c>
      <c r="B32" s="127">
        <v>17</v>
      </c>
      <c r="C32" s="128" t="s">
        <v>16</v>
      </c>
      <c r="D32" s="129" t="s">
        <v>18</v>
      </c>
      <c r="E32" s="130"/>
      <c r="F32" s="131" t="str">
        <f>$H$5</f>
        <v>C4</v>
      </c>
      <c r="G32" s="130" t="s">
        <v>14</v>
      </c>
      <c r="H32" s="132" t="str">
        <f>$H$6</f>
        <v>C5</v>
      </c>
      <c r="I32" s="133"/>
      <c r="J32" s="130" t="s">
        <v>15</v>
      </c>
      <c r="K32" s="134"/>
    </row>
    <row r="33" spans="1:11" ht="12.75">
      <c r="A33" s="135">
        <f>A32</f>
        <v>0.43749999999999983</v>
      </c>
      <c r="B33" s="136">
        <v>18</v>
      </c>
      <c r="C33" s="137" t="s">
        <v>57</v>
      </c>
      <c r="D33" s="138" t="s">
        <v>18</v>
      </c>
      <c r="E33" s="139"/>
      <c r="F33" s="140" t="str">
        <f>$H$2</f>
        <v>C1</v>
      </c>
      <c r="G33" s="139" t="s">
        <v>14</v>
      </c>
      <c r="H33" s="141" t="str">
        <f>$H$4</f>
        <v>C3</v>
      </c>
      <c r="I33" s="142"/>
      <c r="J33" s="139" t="s">
        <v>15</v>
      </c>
      <c r="K33" s="143"/>
    </row>
    <row r="34" spans="1:11" ht="12.75">
      <c r="A34" s="117">
        <f>A33+Vorgaben!$D$3+Vorgaben!$D$5</f>
        <v>0.44583333333333314</v>
      </c>
      <c r="B34" s="118">
        <v>19</v>
      </c>
      <c r="C34" s="119" t="s">
        <v>12</v>
      </c>
      <c r="D34" s="120" t="s">
        <v>13</v>
      </c>
      <c r="E34" s="121"/>
      <c r="F34" s="122" t="str">
        <f>$B$3</f>
        <v>A2</v>
      </c>
      <c r="G34" s="121" t="s">
        <v>14</v>
      </c>
      <c r="H34" s="123" t="str">
        <f>$B$5</f>
        <v>A4</v>
      </c>
      <c r="I34" s="124"/>
      <c r="J34" s="121" t="s">
        <v>15</v>
      </c>
      <c r="K34" s="125"/>
    </row>
    <row r="35" spans="1:11" ht="12.75">
      <c r="A35" s="126">
        <f>A34</f>
        <v>0.44583333333333314</v>
      </c>
      <c r="B35" s="127">
        <v>20</v>
      </c>
      <c r="C35" s="128" t="s">
        <v>16</v>
      </c>
      <c r="D35" s="129" t="s">
        <v>13</v>
      </c>
      <c r="E35" s="130"/>
      <c r="F35" s="131" t="str">
        <f>$B$6</f>
        <v>A5</v>
      </c>
      <c r="G35" s="130" t="s">
        <v>14</v>
      </c>
      <c r="H35" s="132" t="str">
        <f>$B$4</f>
        <v>A3</v>
      </c>
      <c r="I35" s="133"/>
      <c r="J35" s="130" t="s">
        <v>15</v>
      </c>
      <c r="K35" s="134"/>
    </row>
    <row r="36" spans="1:11" ht="12.75">
      <c r="A36" s="135">
        <f>A35</f>
        <v>0.44583333333333314</v>
      </c>
      <c r="B36" s="136">
        <v>21</v>
      </c>
      <c r="C36" s="137" t="s">
        <v>57</v>
      </c>
      <c r="D36" s="138" t="s">
        <v>17</v>
      </c>
      <c r="E36" s="139"/>
      <c r="F36" s="140" t="str">
        <f>$B$10</f>
        <v>B2</v>
      </c>
      <c r="G36" s="139" t="s">
        <v>14</v>
      </c>
      <c r="H36" s="141" t="str">
        <f>$B$12</f>
        <v>B4</v>
      </c>
      <c r="I36" s="142"/>
      <c r="J36" s="139" t="s">
        <v>15</v>
      </c>
      <c r="K36" s="143"/>
    </row>
    <row r="37" spans="1:11" ht="12.75">
      <c r="A37" s="176">
        <f>A36+Vorgaben!$D$3+Vorgaben!$D$5*2</f>
        <v>0.4555555555555553</v>
      </c>
      <c r="B37" s="118">
        <v>22</v>
      </c>
      <c r="C37" s="119" t="s">
        <v>12</v>
      </c>
      <c r="D37" s="120" t="s">
        <v>17</v>
      </c>
      <c r="E37" s="121"/>
      <c r="F37" s="122" t="str">
        <f>$B$13</f>
        <v>B5</v>
      </c>
      <c r="G37" s="121" t="s">
        <v>14</v>
      </c>
      <c r="H37" s="123" t="str">
        <f>$B$11</f>
        <v>B3</v>
      </c>
      <c r="I37" s="124"/>
      <c r="J37" s="121" t="s">
        <v>15</v>
      </c>
      <c r="K37" s="125"/>
    </row>
    <row r="38" spans="1:11" ht="12.75">
      <c r="A38" s="126">
        <f>A37</f>
        <v>0.4555555555555553</v>
      </c>
      <c r="B38" s="127">
        <v>23</v>
      </c>
      <c r="C38" s="128" t="s">
        <v>16</v>
      </c>
      <c r="D38" s="129" t="s">
        <v>18</v>
      </c>
      <c r="E38" s="130"/>
      <c r="F38" s="131" t="str">
        <f>$H$3</f>
        <v>C2</v>
      </c>
      <c r="G38" s="130" t="s">
        <v>14</v>
      </c>
      <c r="H38" s="132" t="str">
        <f>$H$5</f>
        <v>C4</v>
      </c>
      <c r="I38" s="133"/>
      <c r="J38" s="130" t="s">
        <v>15</v>
      </c>
      <c r="K38" s="134"/>
    </row>
    <row r="39" spans="1:11" ht="12.75">
      <c r="A39" s="135">
        <f>A38</f>
        <v>0.4555555555555553</v>
      </c>
      <c r="B39" s="136">
        <v>24</v>
      </c>
      <c r="C39" s="137" t="s">
        <v>57</v>
      </c>
      <c r="D39" s="138" t="s">
        <v>18</v>
      </c>
      <c r="E39" s="139"/>
      <c r="F39" s="140" t="str">
        <f>$H$6</f>
        <v>C5</v>
      </c>
      <c r="G39" s="139" t="s">
        <v>14</v>
      </c>
      <c r="H39" s="141" t="str">
        <f>$H$4</f>
        <v>C3</v>
      </c>
      <c r="I39" s="142"/>
      <c r="J39" s="139" t="s">
        <v>15</v>
      </c>
      <c r="K39" s="143"/>
    </row>
    <row r="40" spans="1:11" ht="12.75">
      <c r="A40" s="117">
        <f>A39+Vorgaben!$D$3+Vorgaben!$D$5</f>
        <v>0.46388888888888863</v>
      </c>
      <c r="B40" s="118">
        <v>25</v>
      </c>
      <c r="C40" s="119" t="s">
        <v>12</v>
      </c>
      <c r="D40" s="120" t="s">
        <v>13</v>
      </c>
      <c r="E40" s="121"/>
      <c r="F40" s="122" t="str">
        <f>$B$5</f>
        <v>A4</v>
      </c>
      <c r="G40" s="121" t="s">
        <v>14</v>
      </c>
      <c r="H40" s="123" t="str">
        <f>$B$2</f>
        <v>A1</v>
      </c>
      <c r="I40" s="124"/>
      <c r="J40" s="121" t="s">
        <v>15</v>
      </c>
      <c r="K40" s="125"/>
    </row>
    <row r="41" spans="1:11" ht="12.75">
      <c r="A41" s="126">
        <f>A40</f>
        <v>0.46388888888888863</v>
      </c>
      <c r="B41" s="127">
        <v>26</v>
      </c>
      <c r="C41" s="128" t="s">
        <v>16</v>
      </c>
      <c r="D41" s="129" t="s">
        <v>13</v>
      </c>
      <c r="E41" s="130"/>
      <c r="F41" s="131" t="str">
        <f>$B$3</f>
        <v>A2</v>
      </c>
      <c r="G41" s="130" t="s">
        <v>14</v>
      </c>
      <c r="H41" s="132" t="str">
        <f>$B$6</f>
        <v>A5</v>
      </c>
      <c r="I41" s="133"/>
      <c r="J41" s="130" t="s">
        <v>15</v>
      </c>
      <c r="K41" s="134"/>
    </row>
    <row r="42" spans="1:11" ht="12.75">
      <c r="A42" s="135">
        <f>A41</f>
        <v>0.46388888888888863</v>
      </c>
      <c r="B42" s="136">
        <v>27</v>
      </c>
      <c r="C42" s="137" t="s">
        <v>57</v>
      </c>
      <c r="D42" s="138" t="s">
        <v>17</v>
      </c>
      <c r="E42" s="139"/>
      <c r="F42" s="140" t="str">
        <f>$B$12</f>
        <v>B4</v>
      </c>
      <c r="G42" s="139" t="s">
        <v>14</v>
      </c>
      <c r="H42" s="141" t="str">
        <f>$B$9</f>
        <v>B1</v>
      </c>
      <c r="I42" s="142"/>
      <c r="J42" s="139" t="s">
        <v>15</v>
      </c>
      <c r="K42" s="143"/>
    </row>
    <row r="43" spans="1:11" ht="12.75">
      <c r="A43" s="117">
        <f>A42+Vorgaben!$D$3+Vorgaben!$D$5</f>
        <v>0.47222222222222193</v>
      </c>
      <c r="B43" s="118">
        <v>28</v>
      </c>
      <c r="C43" s="119" t="s">
        <v>12</v>
      </c>
      <c r="D43" s="120" t="s">
        <v>17</v>
      </c>
      <c r="E43" s="121"/>
      <c r="F43" s="122" t="str">
        <f>$B$10</f>
        <v>B2</v>
      </c>
      <c r="G43" s="121" t="s">
        <v>14</v>
      </c>
      <c r="H43" s="123" t="str">
        <f>$B$13</f>
        <v>B5</v>
      </c>
      <c r="I43" s="124"/>
      <c r="J43" s="121" t="s">
        <v>15</v>
      </c>
      <c r="K43" s="125"/>
    </row>
    <row r="44" spans="1:11" ht="12.75">
      <c r="A44" s="126">
        <f>A43</f>
        <v>0.47222222222222193</v>
      </c>
      <c r="B44" s="127">
        <v>29</v>
      </c>
      <c r="C44" s="128" t="s">
        <v>16</v>
      </c>
      <c r="D44" s="129" t="s">
        <v>18</v>
      </c>
      <c r="E44" s="130"/>
      <c r="F44" s="131" t="str">
        <f>$H$5</f>
        <v>C4</v>
      </c>
      <c r="G44" s="130" t="s">
        <v>14</v>
      </c>
      <c r="H44" s="132" t="str">
        <f>$H$2</f>
        <v>C1</v>
      </c>
      <c r="I44" s="133"/>
      <c r="J44" s="130" t="s">
        <v>15</v>
      </c>
      <c r="K44" s="134"/>
    </row>
    <row r="45" spans="1:11" ht="12.75">
      <c r="A45" s="135">
        <f>A44</f>
        <v>0.47222222222222193</v>
      </c>
      <c r="B45" s="136">
        <v>30</v>
      </c>
      <c r="C45" s="137" t="s">
        <v>57</v>
      </c>
      <c r="D45" s="138" t="s">
        <v>18</v>
      </c>
      <c r="E45" s="139"/>
      <c r="F45" s="140" t="str">
        <f>$H$3</f>
        <v>C2</v>
      </c>
      <c r="G45" s="139" t="s">
        <v>14</v>
      </c>
      <c r="H45" s="141" t="str">
        <f>$H$6</f>
        <v>C5</v>
      </c>
      <c r="I45" s="142"/>
      <c r="J45" s="139" t="s">
        <v>15</v>
      </c>
      <c r="K45" s="143"/>
    </row>
    <row r="47" spans="1:10" s="109" customFormat="1" ht="55.5" customHeight="1">
      <c r="A47" s="107"/>
      <c r="B47" s="108" t="s">
        <v>7</v>
      </c>
      <c r="D47" s="68"/>
      <c r="E47" s="68"/>
      <c r="F47" s="191" t="s">
        <v>55</v>
      </c>
      <c r="G47" s="191"/>
      <c r="H47" s="191"/>
      <c r="I47" s="110"/>
      <c r="J47" s="111"/>
    </row>
    <row r="48" spans="1:11" s="109" customFormat="1" ht="12.75">
      <c r="A48" s="117">
        <f>Vorgaben!$D$16</f>
        <v>0.5208333333333334</v>
      </c>
      <c r="B48" s="144">
        <v>31</v>
      </c>
      <c r="C48" s="145" t="s">
        <v>12</v>
      </c>
      <c r="D48" s="146"/>
      <c r="E48" s="146"/>
      <c r="F48" s="181">
        <f>IF(K41="","",'Gruppen-Tabellen'!B3)</f>
      </c>
      <c r="G48" s="147" t="s">
        <v>15</v>
      </c>
      <c r="H48" s="181">
        <f>IF(K45="","",'Gruppen-Tabellen'!B27)</f>
      </c>
      <c r="I48" s="148"/>
      <c r="J48" s="147" t="s">
        <v>15</v>
      </c>
      <c r="K48" s="149"/>
    </row>
    <row r="49" spans="1:11" s="109" customFormat="1" ht="14.25">
      <c r="A49" s="150"/>
      <c r="B49" s="151"/>
      <c r="C49" s="152"/>
      <c r="D49" s="153"/>
      <c r="E49" s="153"/>
      <c r="F49" s="154" t="s">
        <v>22</v>
      </c>
      <c r="G49" s="154"/>
      <c r="H49" s="154" t="s">
        <v>86</v>
      </c>
      <c r="I49" s="185"/>
      <c r="J49" s="185"/>
      <c r="K49" s="186"/>
    </row>
    <row r="50" spans="1:11" s="109" customFormat="1" ht="14.25">
      <c r="A50" s="150"/>
      <c r="B50" s="155"/>
      <c r="C50" s="152"/>
      <c r="D50" s="153"/>
      <c r="E50" s="153"/>
      <c r="F50" s="156"/>
      <c r="G50" s="156"/>
      <c r="H50" s="157"/>
      <c r="I50" s="158"/>
      <c r="J50" s="156"/>
      <c r="K50" s="159"/>
    </row>
    <row r="51" spans="1:11" s="109" customFormat="1" ht="14.25">
      <c r="A51" s="150">
        <f>A48</f>
        <v>0.5208333333333334</v>
      </c>
      <c r="B51" s="155">
        <f>B48+1</f>
        <v>32</v>
      </c>
      <c r="C51" s="152" t="s">
        <v>16</v>
      </c>
      <c r="D51" s="153"/>
      <c r="E51" s="153"/>
      <c r="F51" s="182">
        <f>IF(K43="","",'Gruppen-Tabellen'!B10)</f>
      </c>
      <c r="G51" s="156" t="s">
        <v>15</v>
      </c>
      <c r="H51" s="182">
        <f>IF(K45="","",'Gruppen-Tabellen'!B26)</f>
      </c>
      <c r="I51" s="160"/>
      <c r="J51" s="156" t="s">
        <v>15</v>
      </c>
      <c r="K51" s="161"/>
    </row>
    <row r="52" spans="1:11" s="109" customFormat="1" ht="14.25">
      <c r="A52" s="162"/>
      <c r="B52" s="163"/>
      <c r="C52" s="164"/>
      <c r="D52" s="165"/>
      <c r="E52" s="165"/>
      <c r="F52" s="166" t="s">
        <v>21</v>
      </c>
      <c r="G52" s="166"/>
      <c r="H52" s="166" t="s">
        <v>87</v>
      </c>
      <c r="I52" s="187"/>
      <c r="J52" s="187"/>
      <c r="K52" s="188"/>
    </row>
    <row r="53" spans="1:10" s="109" customFormat="1" ht="14.25">
      <c r="A53" s="107"/>
      <c r="B53" s="115"/>
      <c r="C53" s="113"/>
      <c r="D53" s="68"/>
      <c r="E53" s="68"/>
      <c r="F53" s="69"/>
      <c r="G53" s="69"/>
      <c r="H53" s="70"/>
      <c r="J53" s="114"/>
    </row>
    <row r="54" spans="1:11" s="109" customFormat="1" ht="12.75">
      <c r="A54" s="117">
        <f>A51+Vorgaben!$D$3+Vorgaben!$D$5</f>
        <v>0.5291666666666667</v>
      </c>
      <c r="B54" s="144">
        <f>B51+1</f>
        <v>33</v>
      </c>
      <c r="C54" s="145" t="s">
        <v>12</v>
      </c>
      <c r="D54" s="146"/>
      <c r="E54" s="146"/>
      <c r="F54" s="181">
        <f>IF(K45="","",'Gruppen-Tabellen'!B17)</f>
      </c>
      <c r="G54" s="147" t="s">
        <v>15</v>
      </c>
      <c r="H54" s="181">
        <f>IF(K41="","",'Gruppen-Tabellen'!B4)</f>
      </c>
      <c r="I54" s="148"/>
      <c r="J54" s="147" t="s">
        <v>15</v>
      </c>
      <c r="K54" s="149"/>
    </row>
    <row r="55" spans="1:11" s="109" customFormat="1" ht="14.25">
      <c r="A55" s="150"/>
      <c r="B55" s="151"/>
      <c r="C55" s="152"/>
      <c r="D55" s="153"/>
      <c r="E55" s="153"/>
      <c r="F55" s="154" t="s">
        <v>20</v>
      </c>
      <c r="G55" s="154"/>
      <c r="H55" s="154" t="s">
        <v>19</v>
      </c>
      <c r="I55" s="185"/>
      <c r="J55" s="185"/>
      <c r="K55" s="186"/>
    </row>
    <row r="56" spans="1:11" s="109" customFormat="1" ht="14.25">
      <c r="A56" s="150"/>
      <c r="B56" s="155"/>
      <c r="C56" s="152"/>
      <c r="D56" s="153"/>
      <c r="E56" s="153"/>
      <c r="F56" s="156"/>
      <c r="G56" s="156"/>
      <c r="H56" s="157"/>
      <c r="I56" s="158"/>
      <c r="J56" s="156"/>
      <c r="K56" s="159"/>
    </row>
    <row r="57" spans="1:11" s="109" customFormat="1" ht="14.25">
      <c r="A57" s="150">
        <f>A54</f>
        <v>0.5291666666666667</v>
      </c>
      <c r="B57" s="155">
        <f>B54+1</f>
        <v>34</v>
      </c>
      <c r="C57" s="152" t="s">
        <v>16</v>
      </c>
      <c r="D57" s="153"/>
      <c r="E57" s="153"/>
      <c r="F57" s="182">
        <f>IF(K43="","",'Gruppen-Tabellen'!B11)</f>
      </c>
      <c r="G57" s="156" t="s">
        <v>15</v>
      </c>
      <c r="H57" s="182">
        <f>IF(K45="","",'Gruppen-Tabellen'!B18)</f>
      </c>
      <c r="I57" s="160"/>
      <c r="J57" s="156" t="s">
        <v>15</v>
      </c>
      <c r="K57" s="161"/>
    </row>
    <row r="58" spans="1:11" s="109" customFormat="1" ht="14.25">
      <c r="A58" s="162"/>
      <c r="B58" s="167"/>
      <c r="C58" s="164"/>
      <c r="D58" s="165"/>
      <c r="E58" s="168"/>
      <c r="F58" s="166" t="s">
        <v>23</v>
      </c>
      <c r="G58" s="166"/>
      <c r="H58" s="166" t="s">
        <v>70</v>
      </c>
      <c r="I58" s="187"/>
      <c r="J58" s="187"/>
      <c r="K58" s="188"/>
    </row>
    <row r="59" spans="1:10" s="109" customFormat="1" ht="14.25">
      <c r="A59" s="107"/>
      <c r="B59" s="112"/>
      <c r="C59" s="113"/>
      <c r="D59" s="68"/>
      <c r="E59" s="68"/>
      <c r="F59" s="114"/>
      <c r="G59" s="116"/>
      <c r="H59" s="116"/>
      <c r="J59" s="114"/>
    </row>
    <row r="60" spans="1:10" s="109" customFormat="1" ht="24" customHeight="1">
      <c r="A60" s="107"/>
      <c r="B60" s="112"/>
      <c r="C60" s="113"/>
      <c r="D60" s="68"/>
      <c r="E60" s="71"/>
      <c r="F60" s="189" t="s">
        <v>24</v>
      </c>
      <c r="G60" s="189"/>
      <c r="H60" s="189"/>
      <c r="I60" s="110"/>
      <c r="J60" s="111"/>
    </row>
    <row r="61" spans="1:11" s="109" customFormat="1" ht="12.75">
      <c r="A61" s="117">
        <f>A57+Vorgaben!$D$3+Vorgaben!$D$7</f>
        <v>0.5395833333333333</v>
      </c>
      <c r="B61" s="169">
        <f>B57+1</f>
        <v>35</v>
      </c>
      <c r="C61" s="145" t="s">
        <v>12</v>
      </c>
      <c r="D61" s="146"/>
      <c r="E61" s="146"/>
      <c r="F61" s="183">
        <f>IF(OR(I48="",K48=""),"",IF(I48&gt;K48,F48,IF(I48&lt;=K48,H48)))</f>
      </c>
      <c r="G61" s="147" t="s">
        <v>15</v>
      </c>
      <c r="H61" s="183">
        <f>IF(OR(I54="",K54=""),"",IF(I54&gt;K54,F54,IF(I54&lt;=K54,H54)))</f>
      </c>
      <c r="I61" s="148"/>
      <c r="J61" s="147" t="s">
        <v>15</v>
      </c>
      <c r="K61" s="149"/>
    </row>
    <row r="62" spans="1:11" s="109" customFormat="1" ht="14.25">
      <c r="A62" s="150"/>
      <c r="B62" s="170"/>
      <c r="C62" s="152"/>
      <c r="D62" s="153"/>
      <c r="E62" s="153"/>
      <c r="F62" s="154" t="s">
        <v>66</v>
      </c>
      <c r="G62" s="154"/>
      <c r="H62" s="154" t="s">
        <v>67</v>
      </c>
      <c r="I62" s="185"/>
      <c r="J62" s="185"/>
      <c r="K62" s="186"/>
    </row>
    <row r="63" spans="1:11" s="109" customFormat="1" ht="14.25">
      <c r="A63" s="150"/>
      <c r="B63" s="171"/>
      <c r="C63" s="152"/>
      <c r="D63" s="153"/>
      <c r="E63" s="153"/>
      <c r="F63" s="156"/>
      <c r="G63" s="156"/>
      <c r="H63" s="157"/>
      <c r="I63" s="158"/>
      <c r="J63" s="156"/>
      <c r="K63" s="159"/>
    </row>
    <row r="64" spans="1:11" s="109" customFormat="1" ht="14.25">
      <c r="A64" s="150">
        <f>A61</f>
        <v>0.5395833333333333</v>
      </c>
      <c r="B64" s="171">
        <f>B61+1</f>
        <v>36</v>
      </c>
      <c r="C64" s="152" t="s">
        <v>16</v>
      </c>
      <c r="D64" s="153"/>
      <c r="E64" s="153"/>
      <c r="F64" s="184">
        <f>IF(OR(I51="",K51=""),"",IF(I51&gt;K51,F51,IF(I51&lt;=K51,H51)))</f>
      </c>
      <c r="G64" s="156" t="s">
        <v>15</v>
      </c>
      <c r="H64" s="184">
        <f>IF(OR(I57="",K57=""),"",IF(I57&gt;K57,F57,IF(I57&lt;=K57,H57)))</f>
      </c>
      <c r="I64" s="160"/>
      <c r="J64" s="156" t="s">
        <v>15</v>
      </c>
      <c r="K64" s="161"/>
    </row>
    <row r="65" spans="1:11" s="109" customFormat="1" ht="14.25">
      <c r="A65" s="162"/>
      <c r="B65" s="167"/>
      <c r="C65" s="164"/>
      <c r="D65" s="165"/>
      <c r="E65" s="168"/>
      <c r="F65" s="166" t="s">
        <v>68</v>
      </c>
      <c r="G65" s="166"/>
      <c r="H65" s="166" t="s">
        <v>69</v>
      </c>
      <c r="I65" s="187"/>
      <c r="J65" s="187"/>
      <c r="K65" s="188"/>
    </row>
    <row r="66" spans="1:10" s="109" customFormat="1" ht="14.25">
      <c r="A66" s="107"/>
      <c r="B66" s="112"/>
      <c r="C66" s="113"/>
      <c r="D66" s="68"/>
      <c r="E66" s="68"/>
      <c r="F66" s="114"/>
      <c r="G66" s="116"/>
      <c r="H66" s="116"/>
      <c r="J66" s="114"/>
    </row>
    <row r="67" spans="1:10" s="109" customFormat="1" ht="33.75" customHeight="1">
      <c r="A67" s="107"/>
      <c r="B67" s="112"/>
      <c r="C67" s="113"/>
      <c r="D67" s="68"/>
      <c r="E67" s="71"/>
      <c r="F67" s="191" t="s">
        <v>25</v>
      </c>
      <c r="G67" s="191"/>
      <c r="H67" s="191"/>
      <c r="I67" s="110"/>
      <c r="J67" s="111"/>
    </row>
    <row r="68" spans="1:11" s="109" customFormat="1" ht="12.75">
      <c r="A68" s="176">
        <f>A64+Vorgaben!$D$3+Vorgaben!$D$9</f>
        <v>0.5499999999999999</v>
      </c>
      <c r="B68" s="169">
        <f>B64+1</f>
        <v>37</v>
      </c>
      <c r="C68" s="145" t="s">
        <v>16</v>
      </c>
      <c r="D68" s="146"/>
      <c r="E68" s="146"/>
      <c r="F68" s="183">
        <f>IF(OR(I61="",K61=""),"",IF(I61&lt;K61,F61,IF(I61&gt;=K61,H61)))</f>
      </c>
      <c r="G68" s="147" t="s">
        <v>15</v>
      </c>
      <c r="H68" s="183">
        <f>IF(OR(I64="",K64=""),"",IF(I64&lt;K64,F64,IF(I64&gt;=K64,H64)))</f>
      </c>
      <c r="I68" s="148"/>
      <c r="J68" s="147" t="s">
        <v>15</v>
      </c>
      <c r="K68" s="149"/>
    </row>
    <row r="69" spans="1:11" s="109" customFormat="1" ht="14.25">
      <c r="A69" s="150"/>
      <c r="B69" s="170"/>
      <c r="C69" s="152"/>
      <c r="D69" s="153"/>
      <c r="E69" s="153"/>
      <c r="F69" s="154" t="s">
        <v>62</v>
      </c>
      <c r="G69" s="154"/>
      <c r="H69" s="154" t="s">
        <v>63</v>
      </c>
      <c r="I69" s="185"/>
      <c r="J69" s="185"/>
      <c r="K69" s="186"/>
    </row>
    <row r="70" spans="1:11" s="109" customFormat="1" ht="14.25">
      <c r="A70" s="150"/>
      <c r="B70" s="155"/>
      <c r="C70" s="152"/>
      <c r="D70" s="153"/>
      <c r="E70" s="153"/>
      <c r="F70" s="156"/>
      <c r="G70" s="157"/>
      <c r="H70" s="157"/>
      <c r="I70" s="158"/>
      <c r="J70" s="156"/>
      <c r="K70" s="159"/>
    </row>
    <row r="71" spans="1:11" s="109" customFormat="1" ht="24" customHeight="1">
      <c r="A71" s="150">
        <f>A68</f>
        <v>0.5499999999999999</v>
      </c>
      <c r="B71" s="155"/>
      <c r="C71" s="152"/>
      <c r="D71" s="153"/>
      <c r="E71" s="172"/>
      <c r="F71" s="190" t="s">
        <v>26</v>
      </c>
      <c r="G71" s="190"/>
      <c r="H71" s="190"/>
      <c r="I71" s="173"/>
      <c r="J71" s="174"/>
      <c r="K71" s="159"/>
    </row>
    <row r="72" spans="1:11" s="109" customFormat="1" ht="14.25">
      <c r="A72" s="150"/>
      <c r="B72" s="171">
        <f>B68+1</f>
        <v>38</v>
      </c>
      <c r="C72" s="152" t="s">
        <v>12</v>
      </c>
      <c r="D72" s="153"/>
      <c r="E72" s="153"/>
      <c r="F72" s="184">
        <f>IF(OR(I61="",K61=""),"",IF(I61&gt;K61,F61,IF(I61&lt;=K61,H61)))</f>
      </c>
      <c r="G72" s="156" t="s">
        <v>15</v>
      </c>
      <c r="H72" s="184">
        <f>IF(OR(I64="",K64=""),"",IF(I64&gt;K64,F64,IF(I64&lt;=K64,H64)))</f>
      </c>
      <c r="I72" s="160"/>
      <c r="J72" s="156" t="s">
        <v>15</v>
      </c>
      <c r="K72" s="161"/>
    </row>
    <row r="73" spans="1:11" s="109" customFormat="1" ht="14.25">
      <c r="A73" s="162"/>
      <c r="B73" s="175"/>
      <c r="C73" s="164"/>
      <c r="D73" s="165"/>
      <c r="E73" s="165"/>
      <c r="F73" s="166" t="s">
        <v>65</v>
      </c>
      <c r="G73" s="166"/>
      <c r="H73" s="166" t="s">
        <v>64</v>
      </c>
      <c r="I73" s="187"/>
      <c r="J73" s="187"/>
      <c r="K73" s="188"/>
    </row>
  </sheetData>
  <sheetProtection/>
  <mergeCells count="12">
    <mergeCell ref="F47:H47"/>
    <mergeCell ref="I65:K65"/>
    <mergeCell ref="F67:H67"/>
    <mergeCell ref="I49:K49"/>
    <mergeCell ref="I52:K52"/>
    <mergeCell ref="I55:K55"/>
    <mergeCell ref="I58:K58"/>
    <mergeCell ref="F60:H60"/>
    <mergeCell ref="I62:K62"/>
    <mergeCell ref="I69:K69"/>
    <mergeCell ref="I73:K73"/>
    <mergeCell ref="F71:H71"/>
  </mergeCells>
  <printOptions/>
  <pageMargins left="0.53" right="0.16" top="0.9" bottom="0.19" header="0.33" footer="0.13"/>
  <pageSetup horizontalDpi="300" verticalDpi="300" orientation="portrait" paperSize="9" scale="95" r:id="rId2"/>
  <headerFooter alignWithMargins="0">
    <oddHeader>&amp;LVereins
Name
&amp;C&amp;"Arial,Fett"&amp;14&amp;ETurnier 
Spielplan
&amp;RDatum</oddHeader>
  </headerFooter>
  <legacyDrawing r:id="rId1"/>
</worksheet>
</file>

<file path=xl/worksheets/sheet4.xml><?xml version="1.0" encoding="utf-8"?>
<worksheet xmlns="http://schemas.openxmlformats.org/spreadsheetml/2006/main" xmlns:r="http://schemas.openxmlformats.org/officeDocument/2006/relationships">
  <sheetPr codeName="Tabelle2"/>
  <dimension ref="A1:E19"/>
  <sheetViews>
    <sheetView zoomScalePageLayoutView="0" workbookViewId="0" topLeftCell="A1">
      <selection activeCell="C1" sqref="C1:E1"/>
    </sheetView>
  </sheetViews>
  <sheetFormatPr defaultColWidth="11.421875" defaultRowHeight="12.75"/>
  <cols>
    <col min="1" max="1" width="26.8515625" style="2" customWidth="1"/>
    <col min="2" max="2" width="24.7109375" style="5" customWidth="1"/>
    <col min="3" max="3" width="12.14062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92" t="s">
        <v>27</v>
      </c>
      <c r="D1" s="193"/>
      <c r="E1" s="193"/>
    </row>
    <row r="2" spans="1:4" ht="18" customHeight="1">
      <c r="A2" s="39" t="s">
        <v>71</v>
      </c>
      <c r="B2" s="40" t="s">
        <v>81</v>
      </c>
      <c r="C2" s="4" t="s">
        <v>28</v>
      </c>
      <c r="D2" s="5" t="s">
        <v>29</v>
      </c>
    </row>
    <row r="3" spans="1:4" ht="18" customHeight="1">
      <c r="A3" s="39" t="s">
        <v>72</v>
      </c>
      <c r="B3" s="40" t="s">
        <v>82</v>
      </c>
      <c r="C3" s="4" t="s">
        <v>4</v>
      </c>
      <c r="D3" s="42">
        <v>0.006944444444444444</v>
      </c>
    </row>
    <row r="4" spans="1:3" ht="18" customHeight="1">
      <c r="A4" s="39" t="s">
        <v>73</v>
      </c>
      <c r="B4" s="40" t="s">
        <v>83</v>
      </c>
      <c r="C4" s="4" t="s">
        <v>47</v>
      </c>
    </row>
    <row r="5" spans="1:4" ht="18" customHeight="1">
      <c r="A5" s="39" t="s">
        <v>74</v>
      </c>
      <c r="B5" s="40" t="s">
        <v>84</v>
      </c>
      <c r="C5" s="4" t="s">
        <v>51</v>
      </c>
      <c r="D5" s="43">
        <v>0.001388888888888889</v>
      </c>
    </row>
    <row r="6" spans="1:4" ht="14.25" customHeight="1">
      <c r="A6" s="39" t="s">
        <v>75</v>
      </c>
      <c r="B6" s="40" t="s">
        <v>85</v>
      </c>
      <c r="C6" s="7" t="s">
        <v>50</v>
      </c>
      <c r="D6" s="6"/>
    </row>
    <row r="7" spans="3:4" ht="14.25" customHeight="1">
      <c r="C7" s="4" t="s">
        <v>52</v>
      </c>
      <c r="D7" s="44">
        <v>0.003472222222222222</v>
      </c>
    </row>
    <row r="8" spans="1:3" ht="33" customHeight="1">
      <c r="A8" s="8" t="s">
        <v>5</v>
      </c>
      <c r="B8" s="4"/>
      <c r="C8" s="7" t="s">
        <v>59</v>
      </c>
    </row>
    <row r="9" spans="1:4" ht="18" customHeight="1">
      <c r="A9" s="41" t="s">
        <v>76</v>
      </c>
      <c r="B9" s="4"/>
      <c r="C9" s="4" t="s">
        <v>60</v>
      </c>
      <c r="D9" s="44">
        <v>0.003472222222222222</v>
      </c>
    </row>
    <row r="10" spans="1:3" ht="18" customHeight="1">
      <c r="A10" s="41" t="s">
        <v>77</v>
      </c>
      <c r="B10" s="4"/>
      <c r="C10" s="7" t="s">
        <v>61</v>
      </c>
    </row>
    <row r="11" spans="1:2" ht="18" customHeight="1">
      <c r="A11" s="41" t="s">
        <v>78</v>
      </c>
      <c r="B11" s="4"/>
    </row>
    <row r="12" spans="1:3" ht="18" customHeight="1">
      <c r="A12" s="41" t="s">
        <v>79</v>
      </c>
      <c r="B12" s="4"/>
      <c r="C12" s="4" t="s">
        <v>30</v>
      </c>
    </row>
    <row r="13" spans="1:4" ht="18" customHeight="1">
      <c r="A13" s="41" t="s">
        <v>80</v>
      </c>
      <c r="B13" s="4"/>
      <c r="C13" s="177" t="s">
        <v>31</v>
      </c>
      <c r="D13" s="45">
        <v>0.3958333333333333</v>
      </c>
    </row>
    <row r="14" ht="12.75"/>
    <row r="15" ht="12.75">
      <c r="C15" s="4" t="s">
        <v>58</v>
      </c>
    </row>
    <row r="16" spans="3:4" ht="12.75">
      <c r="C16" s="177" t="s">
        <v>55</v>
      </c>
      <c r="D16" s="45">
        <v>0.5208333333333334</v>
      </c>
    </row>
    <row r="17" spans="3:4" ht="12.75">
      <c r="C17" s="178"/>
      <c r="D17" s="178"/>
    </row>
    <row r="18" spans="3:4" ht="12.75">
      <c r="C18" s="178"/>
      <c r="D18" s="178"/>
    </row>
    <row r="19" spans="3:4" ht="12.75">
      <c r="C19" s="179"/>
      <c r="D19" s="180"/>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1"/>
  <dimension ref="A1:W33"/>
  <sheetViews>
    <sheetView zoomScale="85" zoomScaleNormal="85" zoomScalePageLayoutView="0" workbookViewId="0" topLeftCell="A1">
      <selection activeCell="B29" sqref="B29"/>
    </sheetView>
  </sheetViews>
  <sheetFormatPr defaultColWidth="11.421875" defaultRowHeight="12.75"/>
  <cols>
    <col min="1" max="1" width="6.8515625" style="32" customWidth="1"/>
    <col min="2" max="2" width="25.7109375" style="30" customWidth="1"/>
    <col min="3" max="3" width="8.7109375" style="30" customWidth="1"/>
    <col min="4" max="4" width="8.7109375" style="75"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8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97"/>
      <c r="B1" s="196" t="s">
        <v>45</v>
      </c>
      <c r="C1" s="196"/>
      <c r="D1" s="196"/>
      <c r="E1" s="196"/>
      <c r="F1" s="196"/>
      <c r="G1" s="196"/>
      <c r="H1" s="196"/>
      <c r="I1" s="87"/>
      <c r="J1" s="87"/>
      <c r="K1" s="29"/>
      <c r="L1" s="29"/>
      <c r="M1" s="29"/>
      <c r="N1" s="29"/>
      <c r="O1" s="29"/>
    </row>
    <row r="2" spans="1:9" ht="30" customHeight="1">
      <c r="A2" s="98" t="s">
        <v>46</v>
      </c>
      <c r="B2" s="90" t="s">
        <v>0</v>
      </c>
      <c r="C2" s="91" t="s">
        <v>36</v>
      </c>
      <c r="D2" s="90" t="s">
        <v>1</v>
      </c>
      <c r="E2" s="194" t="s">
        <v>2</v>
      </c>
      <c r="F2" s="194"/>
      <c r="G2" s="194"/>
      <c r="H2" s="90" t="s">
        <v>37</v>
      </c>
      <c r="I2" s="99"/>
    </row>
    <row r="3" spans="1:9" ht="18" customHeight="1">
      <c r="A3" s="92">
        <f>IF(Rechnen!$W$3=0,"",1)</f>
      </c>
      <c r="B3" s="93" t="str">
        <f>Rechnen!K7</f>
        <v>A5</v>
      </c>
      <c r="C3" s="93">
        <f>IF(Rechnen!$W$3=0,"",Rechnen!L7)</f>
      </c>
      <c r="D3" s="94">
        <f>IF(Rechnen!$W$3=0,"",Rechnen!M7)</f>
      </c>
      <c r="E3" s="93">
        <f>IF(Rechnen!$W$3=0,"",Rechnen!N7)</f>
      </c>
      <c r="F3" s="95" t="s">
        <v>15</v>
      </c>
      <c r="G3" s="93">
        <f>IF(Rechnen!$W$3=0,"",Rechnen!P7)</f>
      </c>
      <c r="H3" s="96">
        <f>IF(AND(E3="",G3=""),"",(E3-G3))</f>
      </c>
      <c r="I3" s="100"/>
    </row>
    <row r="4" spans="1:9" ht="18" customHeight="1">
      <c r="A4" s="92">
        <f>IF(Rechnen!$W$3=0,"",2)</f>
      </c>
      <c r="B4" s="93" t="str">
        <f>Rechnen!K6</f>
        <v>A4</v>
      </c>
      <c r="C4" s="93">
        <f>IF(Rechnen!$W$3=0,"",Rechnen!L6)</f>
      </c>
      <c r="D4" s="94">
        <f>IF(Rechnen!$W$3=0,"",Rechnen!M6)</f>
      </c>
      <c r="E4" s="93">
        <f>IF(Rechnen!$W$3=0,"",Rechnen!N6)</f>
      </c>
      <c r="F4" s="95" t="s">
        <v>15</v>
      </c>
      <c r="G4" s="93">
        <f>IF(Rechnen!$W$3=0,"",Rechnen!P6)</f>
      </c>
      <c r="H4" s="96">
        <f>IF(AND(E4="",G4=""),"",(E4-G4))</f>
      </c>
      <c r="I4" s="100"/>
    </row>
    <row r="5" spans="1:9" ht="18" customHeight="1">
      <c r="A5" s="92">
        <f>IF(Rechnen!$W$3=0,"",3)</f>
      </c>
      <c r="B5" s="93" t="str">
        <f>Rechnen!K5</f>
        <v>A3</v>
      </c>
      <c r="C5" s="93">
        <f>IF(Rechnen!$W$3=0,"",Rechnen!L5)</f>
      </c>
      <c r="D5" s="94">
        <f>IF(Rechnen!$W$3=0,"",Rechnen!M5)</f>
      </c>
      <c r="E5" s="93">
        <f>IF(Rechnen!$W$3=0,"",Rechnen!N5)</f>
      </c>
      <c r="F5" s="95" t="s">
        <v>15</v>
      </c>
      <c r="G5" s="93">
        <f>IF(Rechnen!$W$3=0,"",Rechnen!P5)</f>
      </c>
      <c r="H5" s="96">
        <f>IF(AND(E5="",G5=""),"",(E5-G5))</f>
      </c>
      <c r="I5" s="100"/>
    </row>
    <row r="6" spans="1:9" ht="18" customHeight="1">
      <c r="A6" s="92">
        <f>IF(Rechnen!$W$3=0,"",4)</f>
      </c>
      <c r="B6" s="93" t="str">
        <f>Rechnen!K4</f>
        <v>A2</v>
      </c>
      <c r="C6" s="93">
        <f>IF(Rechnen!$W$3=0,"",Rechnen!L4)</f>
      </c>
      <c r="D6" s="94">
        <f>IF(Rechnen!$W$3=0,"",Rechnen!M4)</f>
      </c>
      <c r="E6" s="93">
        <f>IF(Rechnen!$W$3=0,"",Rechnen!N4)</f>
      </c>
      <c r="F6" s="95" t="s">
        <v>15</v>
      </c>
      <c r="G6" s="93">
        <f>IF(Rechnen!$W$3=0,"",Rechnen!P4)</f>
      </c>
      <c r="H6" s="96">
        <f>IF(AND(E6="",G6=""),"",(E6-G6))</f>
      </c>
      <c r="I6" s="100"/>
    </row>
    <row r="7" spans="1:9" ht="18" customHeight="1">
      <c r="A7" s="92">
        <f>IF(Rechnen!$W$3=0,"",5)</f>
      </c>
      <c r="B7" s="93" t="str">
        <f>Rechnen!K3</f>
        <v>A1</v>
      </c>
      <c r="C7" s="93">
        <f>IF(Rechnen!$W$3=0,"",Rechnen!L3)</f>
      </c>
      <c r="D7" s="94">
        <f>IF(Rechnen!$W$3=0,"",Rechnen!M3)</f>
      </c>
      <c r="E7" s="93">
        <f>IF(Rechnen!$W$3=0,"",Rechnen!N3)</f>
      </c>
      <c r="F7" s="95" t="s">
        <v>15</v>
      </c>
      <c r="G7" s="93">
        <f>IF(Rechnen!$W$3=0,"",Rechnen!P3)</f>
      </c>
      <c r="H7" s="96">
        <f>IF(AND(E7="",G7=""),"",(E7-G7))</f>
      </c>
      <c r="I7" s="100"/>
    </row>
    <row r="8" spans="1:15" ht="15" customHeight="1">
      <c r="A8" s="203"/>
      <c r="B8" s="199" t="s">
        <v>5</v>
      </c>
      <c r="C8" s="197" t="s">
        <v>36</v>
      </c>
      <c r="D8" s="199" t="s">
        <v>1</v>
      </c>
      <c r="E8" s="199" t="s">
        <v>2</v>
      </c>
      <c r="F8" s="199"/>
      <c r="G8" s="199"/>
      <c r="H8" s="199" t="s">
        <v>37</v>
      </c>
      <c r="I8" s="79"/>
      <c r="J8" s="88"/>
      <c r="K8" s="33"/>
      <c r="L8" s="34"/>
      <c r="M8" s="35"/>
      <c r="N8" s="36"/>
      <c r="O8" s="36"/>
    </row>
    <row r="9" spans="1:15" ht="15" customHeight="1">
      <c r="A9" s="201"/>
      <c r="B9" s="195"/>
      <c r="C9" s="198"/>
      <c r="D9" s="195"/>
      <c r="E9" s="195"/>
      <c r="F9" s="195"/>
      <c r="G9" s="195"/>
      <c r="H9" s="195"/>
      <c r="I9" s="79"/>
      <c r="J9" s="88"/>
      <c r="K9" s="33"/>
      <c r="L9" s="34"/>
      <c r="M9" s="35"/>
      <c r="N9" s="36"/>
      <c r="O9" s="36"/>
    </row>
    <row r="10" spans="1:15" ht="18" customHeight="1">
      <c r="A10" s="92">
        <f>IF(Rechnen!$X$3=0,"",1)</f>
      </c>
      <c r="B10" s="93" t="str">
        <f>Rechnen!K14</f>
        <v>B5</v>
      </c>
      <c r="C10" s="93">
        <f>IF(Rechnen!$X$3=0,"",Rechnen!L14)</f>
      </c>
      <c r="D10" s="94">
        <f>IF(Rechnen!$X$3=0,"",Rechnen!M14)</f>
      </c>
      <c r="E10" s="93">
        <f>IF(Rechnen!$X$3=0,"",Rechnen!N14)</f>
      </c>
      <c r="F10" s="95" t="s">
        <v>15</v>
      </c>
      <c r="G10" s="93">
        <f>IF(Rechnen!$X$3=0,"",Rechnen!P14)</f>
      </c>
      <c r="H10" s="96">
        <f>IF(AND(E10="",G10=""),"",(E10-G10))</f>
      </c>
      <c r="I10" s="101"/>
      <c r="J10" s="83"/>
      <c r="K10" s="37"/>
      <c r="L10" s="34"/>
      <c r="M10" s="35"/>
      <c r="N10" s="36"/>
      <c r="O10" s="36"/>
    </row>
    <row r="11" spans="1:15" ht="18" customHeight="1">
      <c r="A11" s="92">
        <f>IF(Rechnen!$X$3=0,"",2)</f>
      </c>
      <c r="B11" s="93" t="str">
        <f>Rechnen!K13</f>
        <v>B4</v>
      </c>
      <c r="C11" s="93">
        <f>IF(Rechnen!$X$3=0,"",Rechnen!L13)</f>
      </c>
      <c r="D11" s="94">
        <f>IF(Rechnen!$X$3=0,"",Rechnen!M13)</f>
      </c>
      <c r="E11" s="93">
        <f>IF(Rechnen!$X$3=0,"",Rechnen!N13)</f>
      </c>
      <c r="F11" s="95" t="s">
        <v>15</v>
      </c>
      <c r="G11" s="93">
        <f>IF(Rechnen!$X$3=0,"",Rechnen!P13)</f>
      </c>
      <c r="H11" s="96">
        <f>IF(AND(E11="",G11=""),"",(E11-G11))</f>
      </c>
      <c r="I11" s="102"/>
      <c r="J11" s="89"/>
      <c r="K11" s="38"/>
      <c r="L11" s="38"/>
      <c r="M11" s="38"/>
      <c r="N11" s="38"/>
      <c r="O11" s="38"/>
    </row>
    <row r="12" spans="1:9" ht="18" customHeight="1">
      <c r="A12" s="92">
        <f>IF(Rechnen!$X$3=0,"",3)</f>
      </c>
      <c r="B12" s="93" t="str">
        <f>Rechnen!K12</f>
        <v>B3</v>
      </c>
      <c r="C12" s="93">
        <f>IF(Rechnen!$X$3=0,"",Rechnen!L12)</f>
      </c>
      <c r="D12" s="94">
        <f>IF(Rechnen!$X$3=0,"",Rechnen!M12)</f>
      </c>
      <c r="E12" s="93">
        <f>IF(Rechnen!$X$3=0,"",Rechnen!N12)</f>
      </c>
      <c r="F12" s="95" t="s">
        <v>15</v>
      </c>
      <c r="G12" s="93">
        <f>IF(Rechnen!$X$3=0,"",Rechnen!P12)</f>
      </c>
      <c r="H12" s="96">
        <f>IF(AND(E12="",G12=""),"",(E12-G12))</f>
      </c>
      <c r="I12" s="79"/>
    </row>
    <row r="13" spans="1:9" ht="18" customHeight="1">
      <c r="A13" s="92">
        <f>IF(Rechnen!$X$3=0,"",4)</f>
      </c>
      <c r="B13" s="93" t="str">
        <f>Rechnen!K11</f>
        <v>B2</v>
      </c>
      <c r="C13" s="93">
        <f>IF(Rechnen!$X$3=0,"",Rechnen!L11)</f>
      </c>
      <c r="D13" s="94">
        <f>IF(Rechnen!$X$3=0,"",Rechnen!M11)</f>
      </c>
      <c r="E13" s="93">
        <f>IF(Rechnen!$X$3=0,"",Rechnen!N11)</f>
      </c>
      <c r="F13" s="95" t="s">
        <v>15</v>
      </c>
      <c r="G13" s="93">
        <f>IF(Rechnen!$X$3=0,"",Rechnen!P11)</f>
      </c>
      <c r="H13" s="96">
        <f>IF(AND(E13="",G13=""),"",(E13-G13))</f>
      </c>
      <c r="I13" s="82"/>
    </row>
    <row r="14" spans="1:9" ht="18" customHeight="1">
      <c r="A14" s="92">
        <f>IF(Rechnen!$X$3=0,"",5)</f>
      </c>
      <c r="B14" s="93" t="str">
        <f>Rechnen!K10</f>
        <v>B1</v>
      </c>
      <c r="C14" s="93">
        <f>IF(Rechnen!$X$3=0,"",Rechnen!L10)</f>
      </c>
      <c r="D14" s="94">
        <f>IF(Rechnen!$X$3=0,"",Rechnen!M10)</f>
      </c>
      <c r="E14" s="93">
        <f>IF(Rechnen!$X$3=0,"",Rechnen!N10)</f>
      </c>
      <c r="F14" s="95" t="s">
        <v>15</v>
      </c>
      <c r="G14" s="93">
        <f>IF(Rechnen!$X$3=0,"",Rechnen!P10)</f>
      </c>
      <c r="H14" s="96">
        <f>IF(AND(E14="",G14=""),"",(E14-G14))</f>
      </c>
      <c r="I14" s="82"/>
    </row>
    <row r="15" spans="1:9" ht="18" customHeight="1">
      <c r="A15" s="203"/>
      <c r="B15" s="199" t="s">
        <v>3</v>
      </c>
      <c r="C15" s="197" t="s">
        <v>36</v>
      </c>
      <c r="D15" s="199" t="s">
        <v>1</v>
      </c>
      <c r="E15" s="199" t="s">
        <v>2</v>
      </c>
      <c r="F15" s="199"/>
      <c r="G15" s="199"/>
      <c r="H15" s="199" t="s">
        <v>37</v>
      </c>
      <c r="I15" s="82"/>
    </row>
    <row r="16" spans="1:9" ht="15" customHeight="1">
      <c r="A16" s="201"/>
      <c r="B16" s="195"/>
      <c r="C16" s="198"/>
      <c r="D16" s="195"/>
      <c r="E16" s="195"/>
      <c r="F16" s="195"/>
      <c r="G16" s="195"/>
      <c r="H16" s="195"/>
      <c r="I16" s="82"/>
    </row>
    <row r="17" spans="1:9" ht="15">
      <c r="A17" s="92">
        <f>IF(Rechnen!$Y$3=0,"",1)</f>
      </c>
      <c r="B17" s="93" t="str">
        <f>Rechnen!K21</f>
        <v>C5</v>
      </c>
      <c r="C17" s="93">
        <f>IF(Rechnen!$Y$3=0,"",Rechnen!L21)</f>
      </c>
      <c r="D17" s="94">
        <f>IF(Rechnen!$Y$3=0,"",Rechnen!M21)</f>
      </c>
      <c r="E17" s="93">
        <f>IF(Rechnen!$Y$3=0,"",Rechnen!N21)</f>
      </c>
      <c r="F17" s="95" t="s">
        <v>15</v>
      </c>
      <c r="G17" s="93">
        <f>IF(Rechnen!$Y$3=0,"",Rechnen!P21)</f>
      </c>
      <c r="H17" s="96">
        <f>IF(AND(E17="",G17=""),"",(E17-G17))</f>
      </c>
      <c r="I17" s="82"/>
    </row>
    <row r="18" spans="1:9" ht="15">
      <c r="A18" s="92">
        <f>IF(Rechnen!$Y$3=0,"",2)</f>
      </c>
      <c r="B18" s="93" t="str">
        <f>Rechnen!K20</f>
        <v>C4</v>
      </c>
      <c r="C18" s="93">
        <f>IF(Rechnen!$Y$3=0,"",Rechnen!L20)</f>
      </c>
      <c r="D18" s="94">
        <f>IF(Rechnen!$Y$3=0,"",Rechnen!M20)</f>
      </c>
      <c r="E18" s="93">
        <f>IF(Rechnen!$Y$3=0,"",Rechnen!N20)</f>
      </c>
      <c r="F18" s="95" t="s">
        <v>15</v>
      </c>
      <c r="G18" s="93">
        <f>IF(Rechnen!$Y$3=0,"",Rechnen!P20)</f>
      </c>
      <c r="H18" s="96">
        <f>IF(AND(E18="",G18=""),"",(E18-G18))</f>
      </c>
      <c r="I18" s="82"/>
    </row>
    <row r="19" spans="1:9" ht="15">
      <c r="A19" s="92">
        <f>IF(Rechnen!$Y$3=0,"",3)</f>
      </c>
      <c r="B19" s="93" t="str">
        <f>Rechnen!K19</f>
        <v>C3</v>
      </c>
      <c r="C19" s="93">
        <f>IF(Rechnen!$Y$3=0,"",Rechnen!L19)</f>
      </c>
      <c r="D19" s="94">
        <f>IF(Rechnen!$Y$3=0,"",Rechnen!M19)</f>
      </c>
      <c r="E19" s="93">
        <f>IF(Rechnen!$Y$3=0,"",Rechnen!N19)</f>
      </c>
      <c r="F19" s="95" t="s">
        <v>15</v>
      </c>
      <c r="G19" s="93">
        <f>IF(Rechnen!$Y$3=0,"",Rechnen!P19)</f>
      </c>
      <c r="H19" s="96">
        <f>IF(AND(E19="",G19=""),"",(E19-G19))</f>
      </c>
      <c r="I19" s="82"/>
    </row>
    <row r="20" spans="1:9" ht="15">
      <c r="A20" s="92">
        <f>IF(Rechnen!$Y$3=0,"",4)</f>
      </c>
      <c r="B20" s="93" t="str">
        <f>Rechnen!K18</f>
        <v>C2</v>
      </c>
      <c r="C20" s="93">
        <f>IF(Rechnen!$Y$3=0,"",Rechnen!L18)</f>
      </c>
      <c r="D20" s="94">
        <f>IF(Rechnen!$Y$3=0,"",Rechnen!M18)</f>
      </c>
      <c r="E20" s="93">
        <f>IF(Rechnen!$Y$3=0,"",Rechnen!N18)</f>
      </c>
      <c r="F20" s="95" t="s">
        <v>15</v>
      </c>
      <c r="G20" s="93">
        <f>IF(Rechnen!$Y$3=0,"",Rechnen!P18)</f>
      </c>
      <c r="H20" s="96">
        <f>IF(AND(E20="",G20=""),"",(E20-G20))</f>
      </c>
      <c r="I20" s="82"/>
    </row>
    <row r="21" spans="1:9" ht="15" customHeight="1">
      <c r="A21" s="92">
        <f>IF(Rechnen!$Y$3=0,"",5)</f>
      </c>
      <c r="B21" s="93" t="str">
        <f>Rechnen!K17</f>
        <v>C1</v>
      </c>
      <c r="C21" s="93">
        <f>IF(Rechnen!$Y$3=0,"",Rechnen!L17)</f>
      </c>
      <c r="D21" s="94">
        <f>IF(Rechnen!$Y$3=0,"",Rechnen!M17)</f>
      </c>
      <c r="E21" s="93">
        <f>IF(Rechnen!$Y$3=0,"",Rechnen!N17)</f>
      </c>
      <c r="F21" s="103" t="s">
        <v>15</v>
      </c>
      <c r="G21" s="93">
        <f>IF(Rechnen!$Y$3=0,"",Rechnen!P17)</f>
      </c>
      <c r="H21" s="103">
        <f>IF(AND(E21="",G21=""),"",(E21-G21))</f>
      </c>
      <c r="I21" s="82"/>
    </row>
    <row r="22" spans="1:15" s="78" customFormat="1" ht="21" customHeight="1">
      <c r="A22" s="83"/>
      <c r="B22" s="84"/>
      <c r="C22" s="84"/>
      <c r="D22" s="85"/>
      <c r="E22" s="84"/>
      <c r="F22" s="86"/>
      <c r="G22" s="84"/>
      <c r="H22" s="86"/>
      <c r="I22" s="82"/>
      <c r="J22" s="80"/>
      <c r="K22" s="30"/>
      <c r="L22" s="31"/>
      <c r="M22" s="30"/>
      <c r="N22" s="30"/>
      <c r="O22" s="30"/>
    </row>
    <row r="23" spans="1:15" s="78" customFormat="1" ht="49.5" customHeight="1">
      <c r="A23" s="204" t="s">
        <v>56</v>
      </c>
      <c r="B23" s="204"/>
      <c r="C23" s="204"/>
      <c r="D23" s="204"/>
      <c r="E23" s="204"/>
      <c r="F23" s="204"/>
      <c r="G23" s="204"/>
      <c r="H23" s="204"/>
      <c r="I23" s="82"/>
      <c r="J23" s="80"/>
      <c r="K23" s="30"/>
      <c r="L23" s="31"/>
      <c r="M23" s="30"/>
      <c r="N23" s="30"/>
      <c r="O23" s="30"/>
    </row>
    <row r="24" spans="1:15" s="77" customFormat="1" ht="21.75" customHeight="1">
      <c r="A24" s="200"/>
      <c r="B24" s="194" t="s">
        <v>56</v>
      </c>
      <c r="C24" s="202" t="s">
        <v>36</v>
      </c>
      <c r="D24" s="194" t="s">
        <v>1</v>
      </c>
      <c r="E24" s="194" t="s">
        <v>2</v>
      </c>
      <c r="F24" s="194"/>
      <c r="G24" s="194"/>
      <c r="H24" s="194" t="s">
        <v>37</v>
      </c>
      <c r="I24" s="82"/>
      <c r="J24" s="80"/>
      <c r="K24" s="30"/>
      <c r="L24" s="31"/>
      <c r="M24" s="30"/>
      <c r="N24" s="30"/>
      <c r="O24" s="30"/>
    </row>
    <row r="25" spans="1:9" ht="27.75" customHeight="1">
      <c r="A25" s="201"/>
      <c r="B25" s="195"/>
      <c r="C25" s="198"/>
      <c r="D25" s="195"/>
      <c r="E25" s="195"/>
      <c r="F25" s="195"/>
      <c r="G25" s="195"/>
      <c r="H25" s="195"/>
      <c r="I25" s="82"/>
    </row>
    <row r="26" spans="1:9" ht="15">
      <c r="A26" s="92">
        <f>IF(Rechnen!$Y$3=0,"",1)</f>
      </c>
      <c r="B26" s="93" t="str">
        <f>$B$19</f>
        <v>C3</v>
      </c>
      <c r="C26" s="93">
        <f>$C$19</f>
      </c>
      <c r="D26" s="93">
        <f>$D$19</f>
      </c>
      <c r="E26" s="93">
        <f>$E$19</f>
      </c>
      <c r="F26" s="93" t="s">
        <v>15</v>
      </c>
      <c r="G26" s="93">
        <f>$G$19</f>
      </c>
      <c r="H26" s="93">
        <f>$H$19</f>
      </c>
      <c r="I26" s="82"/>
    </row>
    <row r="27" spans="1:9" ht="15">
      <c r="A27" s="92">
        <f>IF(Rechnen!$Y$3=0,"",2)</f>
      </c>
      <c r="B27" s="93" t="str">
        <f>$B$12</f>
        <v>B3</v>
      </c>
      <c r="C27" s="93">
        <f>$C$12</f>
      </c>
      <c r="D27" s="93">
        <f>$D$12</f>
      </c>
      <c r="E27" s="93">
        <f>$E$12</f>
      </c>
      <c r="F27" s="93" t="s">
        <v>15</v>
      </c>
      <c r="G27" s="93">
        <f>$G$12</f>
      </c>
      <c r="H27" s="93">
        <f>$H$12</f>
      </c>
      <c r="I27" s="82"/>
    </row>
    <row r="28" spans="1:9" ht="15">
      <c r="A28" s="92">
        <f>IF(Rechnen!$Y$3=0,"",3)</f>
      </c>
      <c r="B28" s="93" t="str">
        <f>$B$5</f>
        <v>A3</v>
      </c>
      <c r="C28" s="93">
        <f>$C$5</f>
      </c>
      <c r="D28" s="93">
        <f>$D$5</f>
      </c>
      <c r="E28" s="93">
        <f>$E$5</f>
      </c>
      <c r="F28" s="93" t="s">
        <v>15</v>
      </c>
      <c r="G28" s="93">
        <f>$G$5</f>
      </c>
      <c r="H28" s="93">
        <f>$H$5</f>
      </c>
      <c r="I28" s="82"/>
    </row>
    <row r="29" spans="1:23" ht="15.75">
      <c r="A29" s="79"/>
      <c r="B29" s="80"/>
      <c r="C29" s="80"/>
      <c r="D29" s="81"/>
      <c r="E29" s="80"/>
      <c r="F29" s="80"/>
      <c r="G29" s="80"/>
      <c r="H29" s="80"/>
      <c r="I29" s="82"/>
      <c r="K29" s="80"/>
      <c r="L29" s="82"/>
      <c r="M29" s="80"/>
      <c r="N29" s="80"/>
      <c r="O29" s="80"/>
      <c r="P29" s="76"/>
      <c r="Q29" s="76"/>
      <c r="R29" s="76"/>
      <c r="S29" s="76"/>
      <c r="T29" s="76"/>
      <c r="U29" s="76"/>
      <c r="V29" s="76"/>
      <c r="W29" s="76"/>
    </row>
    <row r="30" spans="1:23" ht="15.75">
      <c r="A30" s="79"/>
      <c r="B30" s="80"/>
      <c r="C30" s="80"/>
      <c r="D30" s="81"/>
      <c r="E30" s="80"/>
      <c r="F30" s="80"/>
      <c r="G30" s="80"/>
      <c r="H30" s="80"/>
      <c r="I30" s="82"/>
      <c r="K30" s="80"/>
      <c r="L30" s="82"/>
      <c r="M30" s="80"/>
      <c r="N30" s="80"/>
      <c r="O30" s="80"/>
      <c r="P30" s="76"/>
      <c r="Q30" s="76"/>
      <c r="R30" s="76"/>
      <c r="S30" s="76"/>
      <c r="T30" s="76"/>
      <c r="U30" s="76"/>
      <c r="V30" s="76"/>
      <c r="W30" s="76"/>
    </row>
    <row r="31" spans="1:23" ht="15.75">
      <c r="A31" s="79"/>
      <c r="B31" s="80"/>
      <c r="C31" s="80"/>
      <c r="D31" s="81"/>
      <c r="E31" s="80"/>
      <c r="F31" s="80"/>
      <c r="G31" s="80"/>
      <c r="H31" s="80"/>
      <c r="I31" s="82"/>
      <c r="K31" s="80"/>
      <c r="L31" s="82"/>
      <c r="M31" s="80"/>
      <c r="N31" s="80"/>
      <c r="O31" s="80"/>
      <c r="P31" s="76"/>
      <c r="Q31" s="76"/>
      <c r="R31" s="76"/>
      <c r="S31" s="76"/>
      <c r="T31" s="76"/>
      <c r="U31" s="76"/>
      <c r="V31" s="76"/>
      <c r="W31" s="76"/>
    </row>
    <row r="32" spans="1:23" ht="15.75">
      <c r="A32" s="79"/>
      <c r="B32" s="80"/>
      <c r="C32" s="80"/>
      <c r="D32" s="81"/>
      <c r="E32" s="80"/>
      <c r="F32" s="80"/>
      <c r="G32" s="80"/>
      <c r="H32" s="80"/>
      <c r="I32" s="82"/>
      <c r="K32" s="80"/>
      <c r="L32" s="82"/>
      <c r="M32" s="80"/>
      <c r="N32" s="80"/>
      <c r="O32" s="80"/>
      <c r="P32" s="76"/>
      <c r="Q32" s="76"/>
      <c r="R32" s="76"/>
      <c r="S32" s="76"/>
      <c r="T32" s="76"/>
      <c r="U32" s="76"/>
      <c r="V32" s="76"/>
      <c r="W32" s="76"/>
    </row>
    <row r="33" spans="1:23" ht="15.75">
      <c r="A33" s="79"/>
      <c r="B33" s="80"/>
      <c r="C33" s="80"/>
      <c r="D33" s="81"/>
      <c r="E33" s="80"/>
      <c r="F33" s="80"/>
      <c r="G33" s="80"/>
      <c r="H33" s="80"/>
      <c r="I33" s="82"/>
      <c r="K33" s="80"/>
      <c r="L33" s="82"/>
      <c r="M33" s="80"/>
      <c r="N33" s="80"/>
      <c r="O33" s="80"/>
      <c r="P33" s="76"/>
      <c r="Q33" s="76"/>
      <c r="R33" s="76"/>
      <c r="S33" s="76"/>
      <c r="T33" s="76"/>
      <c r="U33" s="76"/>
      <c r="V33" s="76"/>
      <c r="W33" s="76"/>
    </row>
  </sheetData>
  <sheetProtection password="E760" sheet="1" objects="1" scenarios="1"/>
  <mergeCells count="21">
    <mergeCell ref="E15:G16"/>
    <mergeCell ref="C15:C16"/>
    <mergeCell ref="A15:A16"/>
    <mergeCell ref="A23:H23"/>
    <mergeCell ref="B15:B16"/>
    <mergeCell ref="A24:A25"/>
    <mergeCell ref="B24:B25"/>
    <mergeCell ref="C24:C25"/>
    <mergeCell ref="D24:D25"/>
    <mergeCell ref="D15:D16"/>
    <mergeCell ref="A8:A9"/>
    <mergeCell ref="H24:H25"/>
    <mergeCell ref="B1:H1"/>
    <mergeCell ref="E2:G2"/>
    <mergeCell ref="C8:C9"/>
    <mergeCell ref="B8:B9"/>
    <mergeCell ref="D8:D9"/>
    <mergeCell ref="H8:H9"/>
    <mergeCell ref="E8:G9"/>
    <mergeCell ref="E24:G25"/>
    <mergeCell ref="H15:H16"/>
  </mergeCells>
  <printOptions horizontalCentered="1"/>
  <pageMargins left="0.7480314960629921" right="0.7086614173228347" top="1.56" bottom="0.984251968503937" header="0.4724409448818898" footer="0.5118110236220472"/>
  <pageSetup horizontalDpi="600" verticalDpi="600" orientation="portrait" paperSize="9" r:id="rId3"/>
  <headerFooter alignWithMargins="0">
    <oddHeader>&amp;C&amp;"Arial,Fett Kursiv"&amp;16&amp;E?  - Turnier&amp;"Arial,Standard"&amp;10&amp;E
&amp;"Arial,Fett Kursiv"&amp;14? Verein&amp;"Arial,Standard"&amp;10
&amp;12Stadion-Halle  &amp;R&amp;"Arial,Fett"&amp;12Datum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AA43"/>
  <sheetViews>
    <sheetView zoomScale="60" zoomScaleNormal="60" zoomScalePageLayoutView="0" workbookViewId="0" topLeftCell="B1">
      <selection activeCell="B7" sqref="B7"/>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32</v>
      </c>
      <c r="B2" s="15" t="s">
        <v>33</v>
      </c>
      <c r="C2" s="15"/>
      <c r="D2" s="15" t="s">
        <v>33</v>
      </c>
      <c r="E2" s="205" t="s">
        <v>11</v>
      </c>
      <c r="F2" s="205"/>
      <c r="G2" s="205"/>
      <c r="H2" s="73" t="s">
        <v>34</v>
      </c>
      <c r="I2" s="73" t="s">
        <v>35</v>
      </c>
      <c r="J2" s="16"/>
      <c r="K2" s="17" t="s">
        <v>0</v>
      </c>
      <c r="L2" s="17" t="s">
        <v>36</v>
      </c>
      <c r="M2" s="17" t="s">
        <v>1</v>
      </c>
      <c r="N2" s="206" t="s">
        <v>2</v>
      </c>
      <c r="O2" s="206"/>
      <c r="P2" s="206"/>
      <c r="Q2" s="17" t="s">
        <v>37</v>
      </c>
      <c r="R2" s="16"/>
      <c r="S2" s="11" t="s">
        <v>38</v>
      </c>
      <c r="T2" s="11" t="s">
        <v>39</v>
      </c>
      <c r="U2" s="11" t="s">
        <v>40</v>
      </c>
      <c r="V2" s="11" t="s">
        <v>41</v>
      </c>
      <c r="W2" s="12" t="s">
        <v>42</v>
      </c>
      <c r="X2" s="12" t="s">
        <v>43</v>
      </c>
      <c r="Y2" s="12" t="s">
        <v>48</v>
      </c>
      <c r="Z2" s="12" t="s">
        <v>53</v>
      </c>
      <c r="AA2" s="12" t="s">
        <v>54</v>
      </c>
    </row>
    <row r="3" spans="1:27" ht="12.75">
      <c r="A3" s="18">
        <f>Spielplan!$B16</f>
        <v>1</v>
      </c>
      <c r="B3" s="18" t="str">
        <f>Spielplan!$F16</f>
        <v>A1</v>
      </c>
      <c r="C3" s="19" t="s">
        <v>14</v>
      </c>
      <c r="D3" s="20" t="str">
        <f>Spielplan!$H16</f>
        <v>A2</v>
      </c>
      <c r="E3" s="15">
        <f>IF(Spielplan!$I16="","",Spielplan!$I16)</f>
      </c>
      <c r="F3" s="15" t="s">
        <v>15</v>
      </c>
      <c r="G3" s="15">
        <f>IF(Spielplan!$K16="","",Spielplan!$K16)</f>
      </c>
      <c r="H3" s="74">
        <f aca="true" t="shared" si="0" ref="H3:H22">IF(OR($E3="",$G3=""),"",IF(E3&gt;G3,3,IF(E3=G3,1,0)))</f>
      </c>
      <c r="I3" s="74">
        <f aca="true" t="shared" si="1" ref="I3:I22">IF(OR($E3="",$G3=""),"",IF(G3&gt;E3,3,IF(E3=G3,1,0)))</f>
      </c>
      <c r="K3" s="72" t="str">
        <f>Vorgaben!A2</f>
        <v>A1</v>
      </c>
      <c r="L3" s="19">
        <f>SUM(S3:V3)</f>
        <v>0</v>
      </c>
      <c r="M3" s="19">
        <f>SUM(H3,I6,H18,I27)</f>
        <v>0</v>
      </c>
      <c r="N3" s="15">
        <f>SUM(E3,G6,E18,G27)</f>
        <v>0</v>
      </c>
      <c r="O3" s="15" t="s">
        <v>15</v>
      </c>
      <c r="P3" s="15">
        <f>SUM(G3,E6,G18,E27)</f>
        <v>0</v>
      </c>
      <c r="Q3" s="15">
        <f>N3-P3</f>
        <v>0</v>
      </c>
      <c r="R3" s="21"/>
      <c r="S3" s="11">
        <f>IF(OR(E3="",G3=""),0,1)</f>
        <v>0</v>
      </c>
      <c r="T3" s="11">
        <f>IF(OR(E6="",G6=""),0,1)</f>
        <v>0</v>
      </c>
      <c r="U3" s="11">
        <f>IF(OR(E18="",G18=""),0,1)</f>
        <v>0</v>
      </c>
      <c r="V3" s="11">
        <f>IF(OR(E27="",G27=""),0,1)</f>
        <v>0</v>
      </c>
      <c r="W3" s="11">
        <f>SUM(L3:L7)/2</f>
        <v>0</v>
      </c>
      <c r="X3" s="11">
        <f>SUM(L10:L14)/2</f>
        <v>0</v>
      </c>
      <c r="Y3" s="11">
        <f>SUM(L17:L21)/2</f>
        <v>0</v>
      </c>
      <c r="Z3" s="13">
        <f>SUM(L24:L26)/2</f>
        <v>0</v>
      </c>
      <c r="AA3" s="13">
        <f>SUM(L29:L31)/2</f>
        <v>0</v>
      </c>
    </row>
    <row r="4" spans="1:22" ht="12.75">
      <c r="A4" s="18">
        <f>Spielplan!$B18</f>
        <v>3</v>
      </c>
      <c r="B4" s="18" t="str">
        <f>Spielplan!$F18</f>
        <v>B1</v>
      </c>
      <c r="C4" s="19" t="s">
        <v>14</v>
      </c>
      <c r="D4" s="20" t="str">
        <f>Spielplan!$H18</f>
        <v>B2</v>
      </c>
      <c r="E4" s="15">
        <f>IF(Spielplan!$I18="","",Spielplan!$I18)</f>
      </c>
      <c r="F4" s="15" t="s">
        <v>15</v>
      </c>
      <c r="G4" s="15">
        <f>IF(Spielplan!$K18="","",Spielplan!$K18)</f>
      </c>
      <c r="H4" s="74">
        <f t="shared" si="0"/>
      </c>
      <c r="I4" s="74">
        <f t="shared" si="1"/>
      </c>
      <c r="K4" s="72" t="str">
        <f>Vorgaben!A3</f>
        <v>A2</v>
      </c>
      <c r="L4" s="19">
        <f>SUM(S4:V4)</f>
        <v>0</v>
      </c>
      <c r="M4" s="19">
        <f>SUM(I3,I12,H21,H30)</f>
        <v>0</v>
      </c>
      <c r="N4" s="15">
        <f>SUM(G3,G12,E21,E30)</f>
        <v>0</v>
      </c>
      <c r="O4" s="15" t="s">
        <v>15</v>
      </c>
      <c r="P4" s="15">
        <f>SUM(E3,E12,G21,G30)</f>
        <v>0</v>
      </c>
      <c r="Q4" s="15">
        <f>N4-P4</f>
        <v>0</v>
      </c>
      <c r="R4" s="21"/>
      <c r="S4" s="11">
        <f>IF(OR(E3="",G3=""),0,1)</f>
        <v>0</v>
      </c>
      <c r="T4" s="11">
        <f>IF(OR(E12="",G12=""),0,1)</f>
        <v>0</v>
      </c>
      <c r="U4" s="11">
        <f>IF(OR(E21="",G21=""),0,1)</f>
        <v>0</v>
      </c>
      <c r="V4" s="11">
        <f>IF(OR(E30="",G30=""),0,1)</f>
        <v>0</v>
      </c>
    </row>
    <row r="5" spans="1:22" ht="12.75">
      <c r="A5" s="18">
        <f>Spielplan!$B20</f>
        <v>5</v>
      </c>
      <c r="B5" s="18" t="str">
        <f>Spielplan!$F20</f>
        <v>C1</v>
      </c>
      <c r="C5" s="19" t="s">
        <v>14</v>
      </c>
      <c r="D5" s="20" t="str">
        <f>Spielplan!$H20</f>
        <v>C2</v>
      </c>
      <c r="E5" s="15">
        <f>IF(Spielplan!$I20="","",Spielplan!$I20)</f>
      </c>
      <c r="F5" s="15" t="s">
        <v>15</v>
      </c>
      <c r="G5" s="15">
        <f>IF(Spielplan!$K20="","",Spielplan!$K20)</f>
      </c>
      <c r="H5" s="74">
        <f t="shared" si="0"/>
      </c>
      <c r="I5" s="74">
        <f t="shared" si="1"/>
      </c>
      <c r="K5" s="72" t="str">
        <f>Vorgaben!A4</f>
        <v>A3</v>
      </c>
      <c r="L5" s="19">
        <f>SUM(S5:V5)</f>
        <v>0</v>
      </c>
      <c r="M5" s="19">
        <f>SUM(H9,H12,I18,I24)</f>
        <v>0</v>
      </c>
      <c r="N5" s="15">
        <f>SUM(E9,E12,G18,G24)</f>
        <v>0</v>
      </c>
      <c r="O5" s="15" t="s">
        <v>15</v>
      </c>
      <c r="P5" s="15">
        <f>SUM(G9,G12,E18,E24)</f>
        <v>0</v>
      </c>
      <c r="Q5" s="15">
        <f>N5-P5</f>
        <v>0</v>
      </c>
      <c r="R5" s="21"/>
      <c r="S5" s="11">
        <f>IF(OR(E9="",G9=""),0,1)</f>
        <v>0</v>
      </c>
      <c r="T5" s="11">
        <f>IF(OR(E12="",G12=""),0,1)</f>
        <v>0</v>
      </c>
      <c r="U5" s="11">
        <f>IF(OR(E18="",G18=""),0,1)</f>
        <v>0</v>
      </c>
      <c r="V5" s="11">
        <f>IF(OR(E24="",G24=""),0,1)</f>
        <v>0</v>
      </c>
    </row>
    <row r="6" spans="1:22" ht="12.75">
      <c r="A6" s="18">
        <f>Spielplan!$B22</f>
        <v>7</v>
      </c>
      <c r="B6" s="18" t="str">
        <f>Spielplan!$F22</f>
        <v>A5</v>
      </c>
      <c r="C6" s="19" t="s">
        <v>14</v>
      </c>
      <c r="D6" s="20" t="str">
        <f>Spielplan!$H22</f>
        <v>A1</v>
      </c>
      <c r="E6" s="15">
        <f>IF(Spielplan!$I22="","",Spielplan!$I22)</f>
      </c>
      <c r="F6" s="15" t="s">
        <v>15</v>
      </c>
      <c r="G6" s="15">
        <f>IF(Spielplan!$K22="","",Spielplan!$K22)</f>
      </c>
      <c r="H6" s="74">
        <f t="shared" si="0"/>
      </c>
      <c r="I6" s="74">
        <f t="shared" si="1"/>
      </c>
      <c r="K6" s="72" t="str">
        <f>Vorgaben!A5</f>
        <v>A4</v>
      </c>
      <c r="L6" s="19">
        <f>SUM(S6:V6)</f>
        <v>0</v>
      </c>
      <c r="M6" s="19">
        <f>SUM(I9,H15,I21,H27)</f>
        <v>0</v>
      </c>
      <c r="N6" s="15">
        <f>SUM(G9,E15,G21,E27)</f>
        <v>0</v>
      </c>
      <c r="O6" s="15" t="s">
        <v>15</v>
      </c>
      <c r="P6" s="15">
        <f>SUM(E9,G15,E21,G27)</f>
        <v>0</v>
      </c>
      <c r="Q6" s="15">
        <f>N6-P6</f>
        <v>0</v>
      </c>
      <c r="R6" s="21"/>
      <c r="S6" s="11">
        <f>IF(OR(E9="",G9=""),0,1)</f>
        <v>0</v>
      </c>
      <c r="T6" s="11">
        <f>IF(OR(E15="",G15=""),0,1)</f>
        <v>0</v>
      </c>
      <c r="U6" s="11">
        <f>IF(OR(E21="",G21=""),0,1)</f>
        <v>0</v>
      </c>
      <c r="V6" s="11">
        <f>IF(OR(E27="",G27=""),0,1)</f>
        <v>0</v>
      </c>
    </row>
    <row r="7" spans="1:22" ht="12.75">
      <c r="A7" s="18">
        <f>Spielplan!$B19</f>
        <v>4</v>
      </c>
      <c r="B7" s="18" t="str">
        <f>Spielplan!$F19</f>
        <v>B3</v>
      </c>
      <c r="C7" s="19" t="s">
        <v>14</v>
      </c>
      <c r="D7" s="20" t="str">
        <f>Spielplan!$H19</f>
        <v>B4</v>
      </c>
      <c r="E7" s="15">
        <f>IF(Spielplan!$I19="","",Spielplan!$I19)</f>
      </c>
      <c r="F7" s="15" t="s">
        <v>15</v>
      </c>
      <c r="G7" s="15">
        <f>IF(Spielplan!$K19="","",Spielplan!$K19)</f>
      </c>
      <c r="H7" s="74">
        <f t="shared" si="0"/>
      </c>
      <c r="I7" s="74">
        <f t="shared" si="1"/>
      </c>
      <c r="K7" s="72" t="str">
        <f>Vorgaben!A6</f>
        <v>A5</v>
      </c>
      <c r="L7" s="19">
        <f>SUM(S7:V7)</f>
        <v>0</v>
      </c>
      <c r="M7" s="19">
        <f>SUM(H6,I15,H24,I30)</f>
        <v>0</v>
      </c>
      <c r="N7" s="15">
        <f>SUM(E6,G15,E24,G30)</f>
        <v>0</v>
      </c>
      <c r="O7" s="15" t="s">
        <v>15</v>
      </c>
      <c r="P7" s="15">
        <f>SUM(G6,E15,G24,E30)</f>
        <v>0</v>
      </c>
      <c r="Q7" s="15">
        <f>N7-P7</f>
        <v>0</v>
      </c>
      <c r="R7" s="21"/>
      <c r="S7" s="11">
        <f>IF(OR(E6="",G6=""),0,1)</f>
        <v>0</v>
      </c>
      <c r="T7" s="11">
        <f>IF(OR(E15="",G15=""),0,1)</f>
        <v>0</v>
      </c>
      <c r="U7" s="11">
        <f>IF(OR(E24="",G24=""),0,1)</f>
        <v>0</v>
      </c>
      <c r="V7" s="11">
        <f>IF(OR(E30="",G30=""),0,1)</f>
        <v>0</v>
      </c>
    </row>
    <row r="8" spans="1:24" ht="12.75">
      <c r="A8" s="18">
        <f>Spielplan!$B26</f>
        <v>11</v>
      </c>
      <c r="B8" s="18" t="str">
        <f>Spielplan!$F26</f>
        <v>C5</v>
      </c>
      <c r="C8" s="19" t="s">
        <v>14</v>
      </c>
      <c r="D8" s="20" t="str">
        <f>Spielplan!$H26</f>
        <v>C1</v>
      </c>
      <c r="E8" s="15">
        <f>IF(Spielplan!$I26="","",Spielplan!$I26)</f>
      </c>
      <c r="F8" s="15" t="s">
        <v>15</v>
      </c>
      <c r="G8" s="15">
        <f>IF(Spielplan!$K26="","",Spielplan!$K26)</f>
      </c>
      <c r="H8" s="74">
        <f t="shared" si="0"/>
      </c>
      <c r="I8" s="74">
        <f t="shared" si="1"/>
      </c>
      <c r="K8" s="205" t="s">
        <v>5</v>
      </c>
      <c r="L8" s="205" t="s">
        <v>36</v>
      </c>
      <c r="M8" s="205" t="s">
        <v>1</v>
      </c>
      <c r="N8" s="205" t="s">
        <v>2</v>
      </c>
      <c r="O8" s="205"/>
      <c r="P8" s="205"/>
      <c r="Q8" s="205" t="s">
        <v>37</v>
      </c>
      <c r="W8" s="22"/>
      <c r="X8" s="22"/>
    </row>
    <row r="9" spans="1:24" ht="12.75">
      <c r="A9" s="18">
        <f>Spielplan!$B17</f>
        <v>2</v>
      </c>
      <c r="B9" s="18" t="str">
        <f>Spielplan!$F17</f>
        <v>A3</v>
      </c>
      <c r="C9" s="19" t="s">
        <v>14</v>
      </c>
      <c r="D9" s="20" t="str">
        <f>Spielplan!$H17</f>
        <v>A4</v>
      </c>
      <c r="E9" s="15">
        <f>IF(Spielplan!$I17="","",Spielplan!$I17)</f>
      </c>
      <c r="F9" s="15" t="s">
        <v>15</v>
      </c>
      <c r="G9" s="15">
        <f>IF(Spielplan!$K17="","",Spielplan!$K17)</f>
      </c>
      <c r="H9" s="74">
        <f t="shared" si="0"/>
      </c>
      <c r="I9" s="74">
        <f t="shared" si="1"/>
      </c>
      <c r="K9" s="205"/>
      <c r="L9" s="205"/>
      <c r="M9" s="205"/>
      <c r="N9" s="205"/>
      <c r="O9" s="205"/>
      <c r="P9" s="205"/>
      <c r="Q9" s="205"/>
      <c r="W9" s="22"/>
      <c r="X9" s="22"/>
    </row>
    <row r="10" spans="1:24" ht="12.75">
      <c r="A10" s="18">
        <f>Spielplan!$B24</f>
        <v>9</v>
      </c>
      <c r="B10" s="18" t="str">
        <f>Spielplan!$F24</f>
        <v>B5</v>
      </c>
      <c r="C10" s="19" t="s">
        <v>14</v>
      </c>
      <c r="D10" s="20" t="str">
        <f>Spielplan!$H24</f>
        <v>B1</v>
      </c>
      <c r="E10" s="15">
        <f>IF(Spielplan!$I24="","",Spielplan!$I24)</f>
      </c>
      <c r="F10" s="15" t="s">
        <v>15</v>
      </c>
      <c r="G10" s="15">
        <f>IF(Spielplan!$K24="","",Spielplan!$K24)</f>
      </c>
      <c r="H10" s="74">
        <f t="shared" si="0"/>
      </c>
      <c r="I10" s="74">
        <f t="shared" si="1"/>
      </c>
      <c r="K10" s="72" t="str">
        <f>Vorgaben!A9</f>
        <v>B1</v>
      </c>
      <c r="L10" s="19">
        <f>SUM(S10:V10)</f>
        <v>0</v>
      </c>
      <c r="M10" s="19">
        <f>SUM(H4,I10,H19,I28)</f>
        <v>0</v>
      </c>
      <c r="N10" s="15">
        <f>SUM(E4,G10,E19,G28)</f>
        <v>0</v>
      </c>
      <c r="O10" s="15" t="s">
        <v>15</v>
      </c>
      <c r="P10" s="15">
        <f>SUM(G4,E10,G19,E28)</f>
        <v>0</v>
      </c>
      <c r="Q10" s="15">
        <f>N10-P10</f>
        <v>0</v>
      </c>
      <c r="R10" s="23"/>
      <c r="S10" s="11">
        <f>IF(OR(E4="",G4=""),0,1)</f>
        <v>0</v>
      </c>
      <c r="T10" s="11">
        <f>IF(OR(E10="",G10=""),0,1)</f>
        <v>0</v>
      </c>
      <c r="U10" s="11">
        <f>IF(OR(E19="",G19=""),0,1)</f>
        <v>0</v>
      </c>
      <c r="V10" s="11">
        <f>IF(OR(E28="",G28=""),0,1)</f>
        <v>0</v>
      </c>
      <c r="W10" s="24"/>
      <c r="X10" s="24"/>
    </row>
    <row r="11" spans="1:24" ht="12.75">
      <c r="A11" s="18">
        <f>Spielplan!$B21</f>
        <v>6</v>
      </c>
      <c r="B11" s="18" t="str">
        <f>Spielplan!$F21</f>
        <v>C3</v>
      </c>
      <c r="C11" s="19" t="s">
        <v>14</v>
      </c>
      <c r="D11" s="20" t="str">
        <f>Spielplan!$H21</f>
        <v>C4</v>
      </c>
      <c r="E11" s="15">
        <f>IF(Spielplan!$I21="","",Spielplan!$I21)</f>
      </c>
      <c r="F11" s="15" t="s">
        <v>15</v>
      </c>
      <c r="G11" s="15">
        <f>IF(Spielplan!$K21="","",Spielplan!$K21)</f>
      </c>
      <c r="H11" s="74">
        <f t="shared" si="0"/>
      </c>
      <c r="I11" s="74">
        <f t="shared" si="1"/>
      </c>
      <c r="J11" s="25"/>
      <c r="K11" s="72" t="str">
        <f>Vorgaben!A10</f>
        <v>B2</v>
      </c>
      <c r="L11" s="19">
        <f>SUM(S11:V11)</f>
        <v>0</v>
      </c>
      <c r="M11" s="19">
        <f>SUM(I4,I13,H22,H31)</f>
        <v>0</v>
      </c>
      <c r="N11" s="15">
        <f>SUM(G4,G13,E22,E31)</f>
        <v>0</v>
      </c>
      <c r="O11" s="15" t="s">
        <v>15</v>
      </c>
      <c r="P11" s="15">
        <f>SUM(E4,E13,G22,G31)</f>
        <v>0</v>
      </c>
      <c r="Q11" s="15">
        <f>N11-P11</f>
        <v>0</v>
      </c>
      <c r="R11" s="25"/>
      <c r="S11" s="11">
        <f>IF(OR(E4="",G4=""),0,1)</f>
        <v>0</v>
      </c>
      <c r="T11" s="11">
        <f>IF(OR(E13="",G13=""),0,1)</f>
        <v>0</v>
      </c>
      <c r="U11" s="11">
        <f>IF(OR(E22="",G22=""),0,1)</f>
        <v>0</v>
      </c>
      <c r="V11" s="11">
        <f>IF(OR(E31="",G31=""),0,1)</f>
        <v>0</v>
      </c>
      <c r="W11" s="25"/>
      <c r="X11" s="25"/>
    </row>
    <row r="12" spans="1:22" ht="12.75">
      <c r="A12" s="18">
        <f>Spielplan!$B23</f>
        <v>8</v>
      </c>
      <c r="B12" s="18" t="str">
        <f>Spielplan!$F23</f>
        <v>A3</v>
      </c>
      <c r="C12" s="19" t="s">
        <v>14</v>
      </c>
      <c r="D12" s="20" t="str">
        <f>Spielplan!$H23</f>
        <v>A2</v>
      </c>
      <c r="E12" s="15">
        <f>IF(Spielplan!$I23="","",Spielplan!$I23)</f>
      </c>
      <c r="F12" s="15" t="s">
        <v>15</v>
      </c>
      <c r="G12" s="15">
        <f>IF(Spielplan!$K23="","",Spielplan!$K23)</f>
      </c>
      <c r="H12" s="74">
        <f t="shared" si="0"/>
      </c>
      <c r="I12" s="74">
        <f t="shared" si="1"/>
      </c>
      <c r="K12" s="72" t="str">
        <f>Vorgaben!A11</f>
        <v>B3</v>
      </c>
      <c r="L12" s="19">
        <f>SUM(S12:V12)</f>
        <v>0</v>
      </c>
      <c r="M12" s="19">
        <f>SUM(H7,H13,I19,I25)</f>
        <v>0</v>
      </c>
      <c r="N12" s="15">
        <f>SUM(E7,E13,G19,G25)</f>
        <v>0</v>
      </c>
      <c r="O12" s="15" t="s">
        <v>15</v>
      </c>
      <c r="P12" s="15">
        <f>SUM(G7,G13,E19,E25)</f>
        <v>0</v>
      </c>
      <c r="Q12" s="15">
        <f>N12-P12</f>
        <v>0</v>
      </c>
      <c r="S12" s="11">
        <f>IF(OR(E7="",G7=""),0,1)</f>
        <v>0</v>
      </c>
      <c r="T12" s="11">
        <f>IF(OR(E13="",G13=""),0,1)</f>
        <v>0</v>
      </c>
      <c r="U12" s="11">
        <f>IF(OR(E19="",G19=""),0,1)</f>
        <v>0</v>
      </c>
      <c r="V12" s="11">
        <f>IF(OR(E25="",G25=""),0,1)</f>
        <v>0</v>
      </c>
    </row>
    <row r="13" spans="1:22" ht="12.75">
      <c r="A13" s="18">
        <f>Spielplan!$B25</f>
        <v>10</v>
      </c>
      <c r="B13" s="18" t="str">
        <f>Spielplan!$F25</f>
        <v>B3</v>
      </c>
      <c r="C13" s="19" t="s">
        <v>14</v>
      </c>
      <c r="D13" s="20" t="str">
        <f>Spielplan!$H25</f>
        <v>B2</v>
      </c>
      <c r="E13" s="15">
        <f>IF(Spielplan!$I25="","",Spielplan!$I25)</f>
      </c>
      <c r="F13" s="15" t="s">
        <v>15</v>
      </c>
      <c r="G13" s="15">
        <f>IF(Spielplan!$K25="","",Spielplan!$K25)</f>
      </c>
      <c r="H13" s="74">
        <f t="shared" si="0"/>
      </c>
      <c r="I13" s="74">
        <f t="shared" si="1"/>
      </c>
      <c r="K13" s="72" t="str">
        <f>Vorgaben!A12</f>
        <v>B4</v>
      </c>
      <c r="L13" s="19">
        <f>SUM(S13:V13)</f>
        <v>0</v>
      </c>
      <c r="M13" s="19">
        <f>SUM(I7,H16,I22,H28)</f>
        <v>0</v>
      </c>
      <c r="N13" s="15">
        <f>SUM(G7,E16,G22,E28)</f>
        <v>0</v>
      </c>
      <c r="O13" s="15" t="s">
        <v>15</v>
      </c>
      <c r="P13" s="15">
        <f>SUM(E7,G16,E22,G28)</f>
        <v>0</v>
      </c>
      <c r="Q13" s="15">
        <f>N13-P13</f>
        <v>0</v>
      </c>
      <c r="S13" s="11">
        <f>IF(OR(E7="",G7=""),0,1)</f>
        <v>0</v>
      </c>
      <c r="T13" s="11">
        <f>IF(OR(E16="",G16=""),0,1)</f>
        <v>0</v>
      </c>
      <c r="U13" s="11">
        <f>IF(OR(E22="",G22=""),0,1)</f>
        <v>0</v>
      </c>
      <c r="V13" s="11">
        <f>IF(OR(E28="",G28=""),0,1)</f>
        <v>0</v>
      </c>
    </row>
    <row r="14" spans="1:22" ht="12.75" customHeight="1">
      <c r="A14" s="18">
        <f>Spielplan!$B27</f>
        <v>12</v>
      </c>
      <c r="B14" s="18" t="str">
        <f>Spielplan!$F27</f>
        <v>C3</v>
      </c>
      <c r="C14" s="19" t="s">
        <v>14</v>
      </c>
      <c r="D14" s="20" t="str">
        <f>Spielplan!$H27</f>
        <v>C2</v>
      </c>
      <c r="E14" s="15">
        <f>IF(Spielplan!$I27="","",Spielplan!$I27)</f>
      </c>
      <c r="F14" s="15" t="s">
        <v>15</v>
      </c>
      <c r="G14" s="15">
        <f>IF(Spielplan!$K27="","",Spielplan!$K27)</f>
      </c>
      <c r="H14" s="74">
        <f t="shared" si="0"/>
      </c>
      <c r="I14" s="74">
        <f t="shared" si="1"/>
      </c>
      <c r="K14" s="72" t="str">
        <f>Vorgaben!A13</f>
        <v>B5</v>
      </c>
      <c r="L14" s="19">
        <f>SUM(S14:V14)</f>
        <v>0</v>
      </c>
      <c r="M14" s="19">
        <f>SUM(H10,I16,H25,I31)</f>
        <v>0</v>
      </c>
      <c r="N14" s="15">
        <f>SUM(E10,G16,E25,G31)</f>
        <v>0</v>
      </c>
      <c r="O14" s="15" t="s">
        <v>15</v>
      </c>
      <c r="P14" s="15">
        <f>SUM(G10,E16,G25,E31)</f>
        <v>0</v>
      </c>
      <c r="Q14" s="15">
        <f>N14-P14</f>
        <v>0</v>
      </c>
      <c r="S14" s="11">
        <f>IF(OR(E10="",G10=""),0,1)</f>
        <v>0</v>
      </c>
      <c r="T14" s="11">
        <f>IF(OR(E16="",G16=""),0,1)</f>
        <v>0</v>
      </c>
      <c r="U14" s="11">
        <f>IF(OR(E25="",G25=""),0,1)</f>
        <v>0</v>
      </c>
      <c r="V14" s="11">
        <f>IF(OR(E31="",G31=""),0,1)</f>
        <v>0</v>
      </c>
    </row>
    <row r="15" spans="1:24" ht="12.75" customHeight="1">
      <c r="A15" s="18">
        <f>Spielplan!$B28</f>
        <v>13</v>
      </c>
      <c r="B15" s="18" t="str">
        <f>Spielplan!$F28</f>
        <v>A4</v>
      </c>
      <c r="C15" s="19" t="s">
        <v>14</v>
      </c>
      <c r="D15" s="20" t="str">
        <f>Spielplan!$H28</f>
        <v>A5</v>
      </c>
      <c r="E15" s="15">
        <f>IF(Spielplan!$I28="","",Spielplan!$I28)</f>
      </c>
      <c r="F15" s="15" t="s">
        <v>15</v>
      </c>
      <c r="G15" s="15">
        <f>IF(Spielplan!$K28="","",Spielplan!$K28)</f>
      </c>
      <c r="H15" s="74">
        <f t="shared" si="0"/>
      </c>
      <c r="I15" s="74">
        <f t="shared" si="1"/>
      </c>
      <c r="K15" s="205" t="s">
        <v>3</v>
      </c>
      <c r="L15" s="205" t="s">
        <v>36</v>
      </c>
      <c r="M15" s="205" t="s">
        <v>1</v>
      </c>
      <c r="N15" s="205" t="s">
        <v>2</v>
      </c>
      <c r="O15" s="205"/>
      <c r="P15" s="205"/>
      <c r="Q15" s="205" t="s">
        <v>37</v>
      </c>
      <c r="W15" s="22"/>
      <c r="X15" s="22"/>
    </row>
    <row r="16" spans="1:24" ht="12.75" customHeight="1">
      <c r="A16" s="18">
        <f>Spielplan!$B30</f>
        <v>15</v>
      </c>
      <c r="B16" s="18" t="str">
        <f>Spielplan!$F30</f>
        <v>B4</v>
      </c>
      <c r="C16" s="19" t="s">
        <v>14</v>
      </c>
      <c r="D16" s="20" t="str">
        <f>Spielplan!$H30</f>
        <v>B5</v>
      </c>
      <c r="E16" s="15">
        <f>IF(Spielplan!$I30="","",Spielplan!$I30)</f>
      </c>
      <c r="F16" s="15" t="s">
        <v>15</v>
      </c>
      <c r="G16" s="15">
        <f>IF(Spielplan!$K30="","",Spielplan!$K30)</f>
      </c>
      <c r="H16" s="74">
        <f t="shared" si="0"/>
      </c>
      <c r="I16" s="74">
        <f t="shared" si="1"/>
      </c>
      <c r="K16" s="205"/>
      <c r="L16" s="205"/>
      <c r="M16" s="205"/>
      <c r="N16" s="205"/>
      <c r="O16" s="205"/>
      <c r="P16" s="205"/>
      <c r="Q16" s="205"/>
      <c r="W16" s="22"/>
      <c r="X16" s="22"/>
    </row>
    <row r="17" spans="1:24" ht="12.75" customHeight="1">
      <c r="A17" s="18">
        <f>Spielplan!$B32</f>
        <v>17</v>
      </c>
      <c r="B17" s="18" t="str">
        <f>Spielplan!$F32</f>
        <v>C4</v>
      </c>
      <c r="C17" s="19" t="s">
        <v>14</v>
      </c>
      <c r="D17" s="20" t="str">
        <f>Spielplan!$H32</f>
        <v>C5</v>
      </c>
      <c r="E17" s="15">
        <f>IF(Spielplan!$I32="","",Spielplan!$I32)</f>
      </c>
      <c r="F17" s="15" t="s">
        <v>15</v>
      </c>
      <c r="G17" s="15">
        <f>IF(Spielplan!$K32="","",Spielplan!$K32)</f>
      </c>
      <c r="H17" s="74">
        <f t="shared" si="0"/>
      </c>
      <c r="I17" s="74">
        <f t="shared" si="1"/>
      </c>
      <c r="K17" s="3" t="str">
        <f>Vorgaben!B2</f>
        <v>C1</v>
      </c>
      <c r="L17" s="19">
        <f>SUM(S17:V17)</f>
        <v>0</v>
      </c>
      <c r="M17" s="19">
        <f>SUM(H5,I8,H20,I29)</f>
        <v>0</v>
      </c>
      <c r="N17" s="15">
        <f>SUM(E5,G8,E20,G29)</f>
        <v>0</v>
      </c>
      <c r="O17" s="15" t="s">
        <v>15</v>
      </c>
      <c r="P17" s="15">
        <f>SUM(G5,E8,G20,E29)</f>
        <v>0</v>
      </c>
      <c r="Q17" s="15">
        <f>N17-P17</f>
        <v>0</v>
      </c>
      <c r="R17" s="23"/>
      <c r="S17" s="11">
        <f>IF(OR(E5="",G5=""),0,1)</f>
        <v>0</v>
      </c>
      <c r="T17" s="11">
        <f>IF(OR(E8="",G8=""),0,1)</f>
        <v>0</v>
      </c>
      <c r="U17" s="11">
        <f>IF(OR(E20="",G20=""),0,1)</f>
        <v>0</v>
      </c>
      <c r="V17" s="11">
        <f>IF(OR(E29="",G29=""),0,1)</f>
        <v>0</v>
      </c>
      <c r="W17" s="24"/>
      <c r="X17" s="24"/>
    </row>
    <row r="18" spans="1:24" ht="12.75" customHeight="1">
      <c r="A18" s="18">
        <f>Spielplan!$B29</f>
        <v>14</v>
      </c>
      <c r="B18" s="18" t="str">
        <f>Spielplan!$F29</f>
        <v>A1</v>
      </c>
      <c r="C18" s="19" t="s">
        <v>14</v>
      </c>
      <c r="D18" s="20" t="str">
        <f>Spielplan!$H29</f>
        <v>A3</v>
      </c>
      <c r="E18" s="15">
        <f>IF(Spielplan!$I29="","",Spielplan!$I29)</f>
      </c>
      <c r="F18" s="15" t="s">
        <v>15</v>
      </c>
      <c r="G18" s="15">
        <f>IF(Spielplan!$K29="","",Spielplan!$K29)</f>
      </c>
      <c r="H18" s="74">
        <f t="shared" si="0"/>
      </c>
      <c r="I18" s="74">
        <f t="shared" si="1"/>
      </c>
      <c r="K18" s="72" t="str">
        <f>Vorgaben!B3</f>
        <v>C2</v>
      </c>
      <c r="L18" s="19">
        <f>SUM(S18:V18)</f>
        <v>0</v>
      </c>
      <c r="M18" s="19">
        <f>SUM(I5,I14,H23,H32)</f>
        <v>0</v>
      </c>
      <c r="N18" s="15">
        <f>SUM(G5,G14,E23,E32)</f>
        <v>0</v>
      </c>
      <c r="O18" s="15" t="s">
        <v>15</v>
      </c>
      <c r="P18" s="15">
        <f>SUM(E5,E14,G23,G32)</f>
        <v>0</v>
      </c>
      <c r="Q18" s="15">
        <f>N18-P18</f>
        <v>0</v>
      </c>
      <c r="R18" s="25"/>
      <c r="S18" s="11">
        <f>IF(OR(E5="",G5=""),0,1)</f>
        <v>0</v>
      </c>
      <c r="T18" s="11">
        <f>IF(OR(E14="",G14=""),0,1)</f>
        <v>0</v>
      </c>
      <c r="U18" s="11">
        <f>IF(OR(E23="",G23=""),0,1)</f>
        <v>0</v>
      </c>
      <c r="V18" s="11">
        <f>IF(OR(E32="",G32=""),0,1)</f>
        <v>0</v>
      </c>
      <c r="W18" s="25"/>
      <c r="X18" s="25"/>
    </row>
    <row r="19" spans="1:22" ht="12.75" customHeight="1">
      <c r="A19" s="18">
        <f>Spielplan!$B31</f>
        <v>16</v>
      </c>
      <c r="B19" s="18" t="str">
        <f>Spielplan!$F31</f>
        <v>B1</v>
      </c>
      <c r="C19" s="19" t="s">
        <v>14</v>
      </c>
      <c r="D19" s="20" t="str">
        <f>Spielplan!$H31</f>
        <v>B3</v>
      </c>
      <c r="E19" s="15">
        <f>IF(Spielplan!$I31="","",Spielplan!$I31)</f>
      </c>
      <c r="F19" s="15" t="s">
        <v>15</v>
      </c>
      <c r="G19" s="15">
        <f>IF(Spielplan!$K31="","",Spielplan!$K31)</f>
      </c>
      <c r="H19" s="74">
        <f t="shared" si="0"/>
      </c>
      <c r="I19" s="74">
        <f t="shared" si="1"/>
      </c>
      <c r="K19" s="72" t="str">
        <f>Vorgaben!B4</f>
        <v>C3</v>
      </c>
      <c r="L19" s="19">
        <f>SUM(S19:V19)</f>
        <v>0</v>
      </c>
      <c r="M19" s="19">
        <f>SUM(H11,H14,I20,I26)</f>
        <v>0</v>
      </c>
      <c r="N19" s="15">
        <f>SUM(E11,E14,G20,G26)</f>
        <v>0</v>
      </c>
      <c r="O19" s="15" t="s">
        <v>15</v>
      </c>
      <c r="P19" s="15">
        <f>SUM(G11,G14,E20,E26)</f>
        <v>0</v>
      </c>
      <c r="Q19" s="15">
        <f>N19-P19</f>
        <v>0</v>
      </c>
      <c r="S19" s="11">
        <f>IF(OR(E11="",G11=""),0,1)</f>
        <v>0</v>
      </c>
      <c r="T19" s="11">
        <f>IF(OR(E14="",G14=""),0,1)</f>
        <v>0</v>
      </c>
      <c r="U19" s="11">
        <f>IF(OR(E20="",G20=""),0,1)</f>
        <v>0</v>
      </c>
      <c r="V19" s="11">
        <f>IF(OR(E26="",G26=""),0,1)</f>
        <v>0</v>
      </c>
    </row>
    <row r="20" spans="1:22" ht="12.75" customHeight="1">
      <c r="A20" s="18">
        <f>Spielplan!$B33</f>
        <v>18</v>
      </c>
      <c r="B20" s="18" t="str">
        <f>Spielplan!$F33</f>
        <v>C1</v>
      </c>
      <c r="C20" s="19" t="s">
        <v>14</v>
      </c>
      <c r="D20" s="20" t="str">
        <f>Spielplan!$H33</f>
        <v>C3</v>
      </c>
      <c r="E20" s="15">
        <f>IF(Spielplan!$I33="","",Spielplan!$I33)</f>
      </c>
      <c r="F20" s="15" t="s">
        <v>15</v>
      </c>
      <c r="G20" s="15">
        <f>IF(Spielplan!$K33="","",Spielplan!$K33)</f>
      </c>
      <c r="H20" s="74">
        <f t="shared" si="0"/>
      </c>
      <c r="I20" s="74">
        <f t="shared" si="1"/>
      </c>
      <c r="K20" s="72" t="str">
        <f>Vorgaben!B5</f>
        <v>C4</v>
      </c>
      <c r="L20" s="19">
        <f>SUM(S20:V20)</f>
        <v>0</v>
      </c>
      <c r="M20" s="19">
        <f>SUM(I11,H17,I23,H29)</f>
        <v>0</v>
      </c>
      <c r="N20" s="15">
        <f>SUM(G11,E17,G23,E29)</f>
        <v>0</v>
      </c>
      <c r="O20" s="15" t="s">
        <v>15</v>
      </c>
      <c r="P20" s="15">
        <f>SUM(E11,G17,E23,G29)</f>
        <v>0</v>
      </c>
      <c r="Q20" s="15">
        <f>N20-P20</f>
        <v>0</v>
      </c>
      <c r="S20" s="11">
        <f>IF(OR(E11="",G11=""),0,1)</f>
        <v>0</v>
      </c>
      <c r="T20" s="11">
        <f>IF(OR(E17="",G17=""),0,1)</f>
        <v>0</v>
      </c>
      <c r="U20" s="11">
        <f>IF(OR(E23="",G23=""),0,1)</f>
        <v>0</v>
      </c>
      <c r="V20" s="11">
        <f>IF(OR(E29="",G29=""),0,1)</f>
        <v>0</v>
      </c>
    </row>
    <row r="21" spans="1:22" ht="12.75" customHeight="1">
      <c r="A21" s="18">
        <f>Spielplan!$B34</f>
        <v>19</v>
      </c>
      <c r="B21" s="18" t="str">
        <f>Spielplan!$F34</f>
        <v>A2</v>
      </c>
      <c r="C21" s="19" t="s">
        <v>14</v>
      </c>
      <c r="D21" s="20" t="str">
        <f>Spielplan!$H34</f>
        <v>A4</v>
      </c>
      <c r="E21" s="15">
        <f>IF(Spielplan!$I34="","",Spielplan!$I34)</f>
      </c>
      <c r="F21" s="15" t="s">
        <v>15</v>
      </c>
      <c r="G21" s="15">
        <f>IF(Spielplan!$K34="","",Spielplan!$K34)</f>
      </c>
      <c r="H21" s="74">
        <f t="shared" si="0"/>
      </c>
      <c r="I21" s="74">
        <f t="shared" si="1"/>
      </c>
      <c r="K21" s="72" t="str">
        <f>Vorgaben!B6</f>
        <v>C5</v>
      </c>
      <c r="L21" s="19">
        <f>SUM(S21:V21)</f>
        <v>0</v>
      </c>
      <c r="M21" s="19">
        <f>SUM(H8,I17,H26,I32)</f>
        <v>0</v>
      </c>
      <c r="N21" s="15">
        <f>SUM(E8,G17,E26,G32)</f>
        <v>0</v>
      </c>
      <c r="O21" s="15" t="s">
        <v>15</v>
      </c>
      <c r="P21" s="15">
        <f>SUM(G8,E17,G26,E32)</f>
        <v>0</v>
      </c>
      <c r="Q21" s="15">
        <f>N21-P21</f>
        <v>0</v>
      </c>
      <c r="S21" s="11">
        <f>IF(OR(E8="",G8=""),0,1)</f>
        <v>0</v>
      </c>
      <c r="T21" s="11">
        <f>IF(OR(E17="",G17=""),0,1)</f>
        <v>0</v>
      </c>
      <c r="U21" s="11">
        <f>IF(OR(E26="",G26=""),0,1)</f>
        <v>0</v>
      </c>
      <c r="V21" s="11">
        <f>IF(OR(E32="",G32=""),0,1)</f>
        <v>0</v>
      </c>
    </row>
    <row r="22" spans="1:24" ht="12.75" customHeight="1">
      <c r="A22" s="18">
        <f>Spielplan!$B36</f>
        <v>21</v>
      </c>
      <c r="B22" s="18" t="str">
        <f>Spielplan!$F36</f>
        <v>B2</v>
      </c>
      <c r="C22" s="19" t="s">
        <v>14</v>
      </c>
      <c r="D22" s="20" t="str">
        <f>Spielplan!$H36</f>
        <v>B4</v>
      </c>
      <c r="E22" s="15">
        <f>IF(Spielplan!$I36="","",Spielplan!$I36)</f>
      </c>
      <c r="F22" s="15" t="s">
        <v>15</v>
      </c>
      <c r="G22" s="15">
        <f>IF(Spielplan!$K36="","",Spielplan!$K36)</f>
      </c>
      <c r="H22" s="74">
        <f t="shared" si="0"/>
      </c>
      <c r="I22" s="74">
        <f t="shared" si="1"/>
      </c>
      <c r="K22" s="205" t="s">
        <v>49</v>
      </c>
      <c r="L22" s="205" t="s">
        <v>36</v>
      </c>
      <c r="M22" s="205" t="s">
        <v>1</v>
      </c>
      <c r="N22" s="205" t="s">
        <v>2</v>
      </c>
      <c r="O22" s="205"/>
      <c r="P22" s="205"/>
      <c r="Q22" s="205" t="s">
        <v>37</v>
      </c>
      <c r="W22" s="22"/>
      <c r="X22" s="22"/>
    </row>
    <row r="23" spans="1:24" ht="12.75" customHeight="1">
      <c r="A23" s="18">
        <f>Spielplan!$B38</f>
        <v>23</v>
      </c>
      <c r="B23" s="18" t="str">
        <f>Spielplan!$F38</f>
        <v>C2</v>
      </c>
      <c r="C23" s="19" t="s">
        <v>14</v>
      </c>
      <c r="D23" s="20" t="str">
        <f>Spielplan!$H38</f>
        <v>C4</v>
      </c>
      <c r="E23" s="15">
        <f>IF(Spielplan!$I38="","",Spielplan!$I38)</f>
      </c>
      <c r="F23" s="15" t="s">
        <v>15</v>
      </c>
      <c r="G23" s="15">
        <f>IF(Spielplan!$K38="","",Spielplan!$K38)</f>
      </c>
      <c r="H23" s="74">
        <f aca="true" t="shared" si="2" ref="H23:H32">IF(OR($E23="",$G23=""),"",IF(E23&gt;G23,3,IF(E23=G23,1,0)))</f>
      </c>
      <c r="I23" s="74">
        <f aca="true" t="shared" si="3" ref="I23:I32">IF(OR($E23="",$G23=""),"",IF(G23&gt;E23,3,IF(E23=G23,1,0)))</f>
      </c>
      <c r="K23" s="205"/>
      <c r="L23" s="205"/>
      <c r="M23" s="205"/>
      <c r="N23" s="205"/>
      <c r="O23" s="205"/>
      <c r="P23" s="205"/>
      <c r="Q23" s="205"/>
      <c r="W23" s="22"/>
      <c r="X23" s="22"/>
    </row>
    <row r="24" spans="1:24" ht="12.75" customHeight="1">
      <c r="A24" s="18">
        <f>Spielplan!$B35</f>
        <v>20</v>
      </c>
      <c r="B24" s="18" t="str">
        <f>Spielplan!$F35</f>
        <v>A5</v>
      </c>
      <c r="C24" s="19" t="s">
        <v>14</v>
      </c>
      <c r="D24" s="20" t="str">
        <f>Spielplan!$H35</f>
        <v>A3</v>
      </c>
      <c r="E24" s="15">
        <f>IF(Spielplan!$I35="","",Spielplan!$I35)</f>
      </c>
      <c r="F24" s="15" t="s">
        <v>15</v>
      </c>
      <c r="G24" s="15">
        <f>IF(Spielplan!$K35="","",Spielplan!$K35)</f>
      </c>
      <c r="H24" s="74">
        <f t="shared" si="2"/>
      </c>
      <c r="I24" s="74">
        <f t="shared" si="3"/>
      </c>
      <c r="K24" s="3"/>
      <c r="L24" s="19"/>
      <c r="M24" s="19"/>
      <c r="N24" s="15"/>
      <c r="O24" s="15"/>
      <c r="P24" s="15"/>
      <c r="Q24" s="15"/>
      <c r="R24" s="23"/>
      <c r="W24" s="24"/>
      <c r="X24" s="24"/>
    </row>
    <row r="25" spans="1:24" ht="12.75" customHeight="1">
      <c r="A25" s="18">
        <f>Spielplan!$B37</f>
        <v>22</v>
      </c>
      <c r="B25" s="18" t="str">
        <f>Spielplan!$F37</f>
        <v>B5</v>
      </c>
      <c r="C25" s="19" t="s">
        <v>14</v>
      </c>
      <c r="D25" s="20" t="str">
        <f>Spielplan!$H37</f>
        <v>B3</v>
      </c>
      <c r="E25" s="15">
        <f>IF(Spielplan!$I37="","",Spielplan!$I37)</f>
      </c>
      <c r="F25" s="15" t="s">
        <v>15</v>
      </c>
      <c r="G25" s="15">
        <f>IF(Spielplan!$K37="","",Spielplan!$K37)</f>
      </c>
      <c r="H25" s="74">
        <f t="shared" si="2"/>
      </c>
      <c r="I25" s="74">
        <f t="shared" si="3"/>
      </c>
      <c r="K25" s="72"/>
      <c r="L25" s="19"/>
      <c r="M25" s="19"/>
      <c r="N25" s="15"/>
      <c r="O25" s="15"/>
      <c r="P25" s="15"/>
      <c r="Q25" s="15"/>
      <c r="R25" s="25"/>
      <c r="W25" s="25"/>
      <c r="X25" s="25"/>
    </row>
    <row r="26" spans="1:17" ht="12.75" customHeight="1">
      <c r="A26" s="18">
        <f>Spielplan!$B39</f>
        <v>24</v>
      </c>
      <c r="B26" s="18" t="str">
        <f>Spielplan!$F39</f>
        <v>C5</v>
      </c>
      <c r="C26" s="19" t="s">
        <v>14</v>
      </c>
      <c r="D26" s="20" t="str">
        <f>Spielplan!$H39</f>
        <v>C3</v>
      </c>
      <c r="E26" s="15">
        <f>IF(Spielplan!$I39="","",Spielplan!$I39)</f>
      </c>
      <c r="F26" s="15" t="s">
        <v>15</v>
      </c>
      <c r="G26" s="15">
        <f>IF(Spielplan!$K39="","",Spielplan!$K39)</f>
      </c>
      <c r="H26" s="74">
        <f t="shared" si="2"/>
      </c>
      <c r="I26" s="74">
        <f t="shared" si="3"/>
      </c>
      <c r="J26" s="26"/>
      <c r="K26" s="72"/>
      <c r="L26" s="19"/>
      <c r="M26" s="19"/>
      <c r="N26" s="15"/>
      <c r="O26" s="15"/>
      <c r="P26" s="15"/>
      <c r="Q26" s="15"/>
    </row>
    <row r="27" spans="1:17" ht="12.75" customHeight="1">
      <c r="A27" s="18">
        <f>Spielplan!$B40</f>
        <v>25</v>
      </c>
      <c r="B27" s="18" t="str">
        <f>Spielplan!$F40</f>
        <v>A4</v>
      </c>
      <c r="C27" s="19" t="s">
        <v>14</v>
      </c>
      <c r="D27" s="20" t="str">
        <f>Spielplan!$H40</f>
        <v>A1</v>
      </c>
      <c r="E27" s="15">
        <f>IF(Spielplan!$I40="","",Spielplan!$I40)</f>
      </c>
      <c r="F27" s="15" t="s">
        <v>15</v>
      </c>
      <c r="G27" s="15">
        <f>IF(Spielplan!$K40="","",Spielplan!$K40)</f>
      </c>
      <c r="H27" s="74">
        <f t="shared" si="2"/>
      </c>
      <c r="I27" s="74">
        <f t="shared" si="3"/>
      </c>
      <c r="K27" s="205"/>
      <c r="L27" s="205"/>
      <c r="M27" s="205"/>
      <c r="N27" s="205"/>
      <c r="O27" s="205"/>
      <c r="P27" s="205"/>
      <c r="Q27" s="205"/>
    </row>
    <row r="28" spans="1:17" ht="12.75" customHeight="1">
      <c r="A28" s="18">
        <f>Spielplan!$B42</f>
        <v>27</v>
      </c>
      <c r="B28" s="18" t="str">
        <f>Spielplan!$F42</f>
        <v>B4</v>
      </c>
      <c r="C28" s="19" t="s">
        <v>14</v>
      </c>
      <c r="D28" s="20" t="str">
        <f>Spielplan!$H42</f>
        <v>B1</v>
      </c>
      <c r="E28" s="15">
        <f>IF(Spielplan!$I42="","",Spielplan!$I42)</f>
      </c>
      <c r="F28" s="15" t="s">
        <v>15</v>
      </c>
      <c r="G28" s="15">
        <f>IF(Spielplan!$K42="","",Spielplan!$K42)</f>
      </c>
      <c r="H28" s="74">
        <f t="shared" si="2"/>
      </c>
      <c r="I28" s="74">
        <f t="shared" si="3"/>
      </c>
      <c r="K28" s="205"/>
      <c r="L28" s="205"/>
      <c r="M28" s="205"/>
      <c r="N28" s="205"/>
      <c r="O28" s="205"/>
      <c r="P28" s="205"/>
      <c r="Q28" s="205"/>
    </row>
    <row r="29" spans="1:18" ht="12.75" customHeight="1">
      <c r="A29" s="18">
        <f>Spielplan!$B44</f>
        <v>29</v>
      </c>
      <c r="B29" s="18" t="str">
        <f>Spielplan!$F44</f>
        <v>C4</v>
      </c>
      <c r="C29" s="19" t="s">
        <v>14</v>
      </c>
      <c r="D29" s="20" t="str">
        <f>Spielplan!$H44</f>
        <v>C1</v>
      </c>
      <c r="E29" s="15">
        <f>IF(Spielplan!$I44="","",Spielplan!$I44)</f>
      </c>
      <c r="F29" s="15" t="s">
        <v>15</v>
      </c>
      <c r="G29" s="15">
        <f>IF(Spielplan!$K44="","",Spielplan!$K44)</f>
      </c>
      <c r="H29" s="74">
        <f t="shared" si="2"/>
      </c>
      <c r="I29" s="74">
        <f t="shared" si="3"/>
      </c>
      <c r="J29" s="26"/>
      <c r="K29" s="3"/>
      <c r="L29" s="19"/>
      <c r="M29" s="19"/>
      <c r="N29" s="15"/>
      <c r="O29" s="15"/>
      <c r="P29" s="15"/>
      <c r="Q29" s="15"/>
      <c r="R29" s="23"/>
    </row>
    <row r="30" spans="1:18" ht="12.75" customHeight="1">
      <c r="A30" s="18">
        <f>Spielplan!$B41</f>
        <v>26</v>
      </c>
      <c r="B30" s="18" t="str">
        <f>Spielplan!$F41</f>
        <v>A2</v>
      </c>
      <c r="C30" s="19" t="s">
        <v>14</v>
      </c>
      <c r="D30" s="20" t="str">
        <f>Spielplan!$H41</f>
        <v>A5</v>
      </c>
      <c r="E30" s="15">
        <f>IF(Spielplan!$I41="","",Spielplan!$I41)</f>
      </c>
      <c r="F30" s="15" t="s">
        <v>15</v>
      </c>
      <c r="G30" s="15">
        <f>IF(Spielplan!$K41="","",Spielplan!$K41)</f>
      </c>
      <c r="H30" s="74">
        <f t="shared" si="2"/>
      </c>
      <c r="I30" s="74">
        <f t="shared" si="3"/>
      </c>
      <c r="K30" s="72"/>
      <c r="L30" s="19"/>
      <c r="M30" s="19"/>
      <c r="N30" s="15"/>
      <c r="O30" s="15"/>
      <c r="P30" s="15"/>
      <c r="Q30" s="15"/>
      <c r="R30" s="25"/>
    </row>
    <row r="31" spans="1:17" ht="12.75" customHeight="1">
      <c r="A31" s="18">
        <f>Spielplan!$B43</f>
        <v>28</v>
      </c>
      <c r="B31" s="18" t="str">
        <f>Spielplan!$F43</f>
        <v>B2</v>
      </c>
      <c r="C31" s="19" t="s">
        <v>14</v>
      </c>
      <c r="D31" s="20" t="str">
        <f>Spielplan!$H43</f>
        <v>B5</v>
      </c>
      <c r="E31" s="15">
        <f>IF(Spielplan!$I43="","",Spielplan!$I43)</f>
      </c>
      <c r="F31" s="15" t="s">
        <v>15</v>
      </c>
      <c r="G31" s="15">
        <f>IF(Spielplan!$K43="","",Spielplan!$K43)</f>
      </c>
      <c r="H31" s="74">
        <f t="shared" si="2"/>
      </c>
      <c r="I31" s="74">
        <f t="shared" si="3"/>
      </c>
      <c r="K31" s="72"/>
      <c r="L31" s="19"/>
      <c r="M31" s="19"/>
      <c r="N31" s="15"/>
      <c r="O31" s="15"/>
      <c r="P31" s="15"/>
      <c r="Q31" s="15"/>
    </row>
    <row r="32" spans="1:9" ht="12.75" customHeight="1">
      <c r="A32" s="18">
        <f>Spielplan!$B45</f>
        <v>30</v>
      </c>
      <c r="B32" s="18" t="str">
        <f>Spielplan!$F45</f>
        <v>C2</v>
      </c>
      <c r="C32" s="19" t="s">
        <v>14</v>
      </c>
      <c r="D32" s="20" t="str">
        <f>Spielplan!$H45</f>
        <v>C5</v>
      </c>
      <c r="E32" s="15">
        <f>IF(Spielplan!$I45="","",Spielplan!$I45)</f>
      </c>
      <c r="F32" s="15" t="s">
        <v>15</v>
      </c>
      <c r="G32" s="15">
        <f>IF(Spielplan!$K45="","",Spielplan!$K45)</f>
      </c>
      <c r="H32" s="74">
        <f t="shared" si="2"/>
      </c>
      <c r="I32" s="74">
        <f t="shared" si="3"/>
      </c>
    </row>
    <row r="33" spans="1:9" ht="12.75">
      <c r="A33" s="18" t="e">
        <f>Spielplan!#REF!</f>
        <v>#REF!</v>
      </c>
      <c r="B33" s="18"/>
      <c r="C33" s="19"/>
      <c r="D33" s="20"/>
      <c r="E33" s="15"/>
      <c r="F33" s="15"/>
      <c r="G33" s="15"/>
      <c r="H33" s="74"/>
      <c r="I33" s="74"/>
    </row>
    <row r="34" spans="1:9" ht="12.75">
      <c r="A34" s="18" t="e">
        <f>Spielplan!#REF!</f>
        <v>#REF!</v>
      </c>
      <c r="B34" s="18"/>
      <c r="C34" s="19"/>
      <c r="D34" s="20"/>
      <c r="E34" s="15"/>
      <c r="F34" s="15"/>
      <c r="G34" s="15"/>
      <c r="H34" s="74"/>
      <c r="I34" s="74"/>
    </row>
    <row r="35" spans="1:9" ht="12.75">
      <c r="A35" s="18" t="e">
        <f>Spielplan!#REF!</f>
        <v>#REF!</v>
      </c>
      <c r="B35" s="18"/>
      <c r="C35" s="19"/>
      <c r="D35" s="20"/>
      <c r="E35" s="15"/>
      <c r="F35" s="15"/>
      <c r="G35" s="15"/>
      <c r="H35" s="74"/>
      <c r="I35" s="74"/>
    </row>
    <row r="36" spans="1:9" ht="12.75">
      <c r="A36" s="18" t="e">
        <f>Spielplan!#REF!</f>
        <v>#REF!</v>
      </c>
      <c r="B36" s="18"/>
      <c r="C36" s="19"/>
      <c r="D36" s="20"/>
      <c r="E36" s="15"/>
      <c r="F36" s="15"/>
      <c r="G36" s="15"/>
      <c r="H36" s="74"/>
      <c r="I36" s="74"/>
    </row>
    <row r="37" spans="1:9" ht="12.75">
      <c r="A37" s="18" t="e">
        <f>Spielplan!#REF!</f>
        <v>#REF!</v>
      </c>
      <c r="B37" s="18"/>
      <c r="C37" s="19"/>
      <c r="D37" s="20"/>
      <c r="E37" s="15"/>
      <c r="F37" s="15"/>
      <c r="G37" s="15"/>
      <c r="H37" s="74"/>
      <c r="I37" s="74"/>
    </row>
    <row r="38" spans="1:9" ht="12.75">
      <c r="A38" s="18" t="e">
        <f>Spielplan!#REF!</f>
        <v>#REF!</v>
      </c>
      <c r="B38" s="18"/>
      <c r="C38" s="19"/>
      <c r="D38" s="20"/>
      <c r="E38" s="15"/>
      <c r="F38" s="15"/>
      <c r="G38" s="15"/>
      <c r="H38" s="74"/>
      <c r="I38" s="74"/>
    </row>
    <row r="39" spans="1:9" ht="12.75">
      <c r="A39" s="18"/>
      <c r="B39" s="18"/>
      <c r="C39" s="19"/>
      <c r="D39" s="20"/>
      <c r="E39" s="15"/>
      <c r="F39" s="15"/>
      <c r="G39" s="20"/>
      <c r="H39" s="20"/>
      <c r="I39" s="20"/>
    </row>
    <row r="40" spans="1:9" ht="12.75">
      <c r="A40" s="18"/>
      <c r="B40" s="18"/>
      <c r="C40" s="19"/>
      <c r="D40" s="20"/>
      <c r="E40" s="15"/>
      <c r="F40" s="15"/>
      <c r="G40" s="20"/>
      <c r="H40" s="20"/>
      <c r="I40" s="20"/>
    </row>
    <row r="41" spans="1:9" ht="12.75">
      <c r="A41" s="18"/>
      <c r="B41" s="18"/>
      <c r="C41" s="19"/>
      <c r="D41" s="20"/>
      <c r="E41" s="15"/>
      <c r="F41" s="15"/>
      <c r="G41" s="20"/>
      <c r="H41" s="20"/>
      <c r="I41" s="20"/>
    </row>
    <row r="42" spans="1:9" ht="12.75">
      <c r="A42" s="18"/>
      <c r="B42" s="18"/>
      <c r="C42" s="19"/>
      <c r="D42" s="20"/>
      <c r="E42" s="15"/>
      <c r="F42" s="15"/>
      <c r="G42" s="20"/>
      <c r="H42" s="20"/>
      <c r="I42" s="20"/>
    </row>
    <row r="43" spans="7:9" ht="12.75">
      <c r="G43" s="20"/>
      <c r="H43" s="20"/>
      <c r="I43" s="20"/>
    </row>
  </sheetData>
  <sheetProtection/>
  <mergeCells count="22">
    <mergeCell ref="Q8:Q9"/>
    <mergeCell ref="E2:G2"/>
    <mergeCell ref="N2:P2"/>
    <mergeCell ref="K8:K9"/>
    <mergeCell ref="L8:L9"/>
    <mergeCell ref="M8:M9"/>
    <mergeCell ref="N8:P9"/>
    <mergeCell ref="Q15:Q16"/>
    <mergeCell ref="K15:K16"/>
    <mergeCell ref="L15:L16"/>
    <mergeCell ref="M15:M16"/>
    <mergeCell ref="N15:P16"/>
    <mergeCell ref="Q22:Q23"/>
    <mergeCell ref="K27:K28"/>
    <mergeCell ref="L27:L28"/>
    <mergeCell ref="M27:M28"/>
    <mergeCell ref="N27:P28"/>
    <mergeCell ref="Q27:Q28"/>
    <mergeCell ref="K22:K23"/>
    <mergeCell ref="L22:L23"/>
    <mergeCell ref="M22:M23"/>
    <mergeCell ref="N22:P23"/>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dc:creator>
  <cp:keywords/>
  <dc:description/>
  <cp:lastModifiedBy>PPROFGA-PAULATMA</cp:lastModifiedBy>
  <cp:lastPrinted>2003-07-21T11:36:24Z</cp:lastPrinted>
  <dcterms:created xsi:type="dcterms:W3CDTF">1999-01-27T19:57:19Z</dcterms:created>
  <dcterms:modified xsi:type="dcterms:W3CDTF">2015-03-24T10:27:10Z</dcterms:modified>
  <cp:category/>
  <cp:version/>
  <cp:contentType/>
  <cp:contentStatus/>
</cp:coreProperties>
</file>