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80" windowWidth="9120" windowHeight="4380"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Gruppen-Tabellen1" sheetId="7" r:id="rId7"/>
    <sheet name="Gruppen-Tabellen2" sheetId="8" r:id="rId8"/>
    <sheet name="Gruppen-Tabellen" sheetId="9" r:id="rId9"/>
    <sheet name="Rechnen2" sheetId="10" state="hidden" r:id="rId10"/>
    <sheet name="Rechnen" sheetId="11" state="hidden" r:id="rId11"/>
  </sheets>
  <definedNames>
    <definedName name="_xlnm.Print_Area" localSheetId="8">'Gruppen-Tabellen'!$A$1:$I$43</definedName>
    <definedName name="_xlnm.Print_Area" localSheetId="6">'Gruppen-Tabellen1'!$A$1:$I$22</definedName>
    <definedName name="_xlnm.Print_Area" localSheetId="7">'Gruppen-Tabellen2'!$A$1:$I$22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8.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 ref="A22"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<sst xmlns="http://schemas.openxmlformats.org/spreadsheetml/2006/main" count="958" uniqueCount="140">
  <si>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</si>
  <si>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</si>
  <si>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</si>
  <si>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</si>
  <si>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</si>
  <si>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</si>
  <si>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</si>
  <si>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</si>
  <si>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</si>
  <si>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</si>
  <si>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</si>
  <si>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</si>
  <si>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</si>
  <si>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</si>
  <si>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</si>
  <si>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</si>
  <si>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</si>
  <si>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</si>
  <si>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</si>
  <si>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</si>
  <si>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</si>
  <si>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</si>
  <si>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</si>
  <si>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</si>
  <si>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</si>
  <si>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</si>
  <si>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</si>
  <si>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</si>
  <si>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</si>
  <si>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</si>
  <si>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</si>
  <si>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</si>
  <si>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</si>
  <si>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</si>
  <si>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</si>
  <si>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Finale</t>
  </si>
  <si>
    <t>Halbfinale</t>
  </si>
  <si>
    <t>Vorrunde</t>
  </si>
  <si>
    <t>Zweiter Gruppe B</t>
  </si>
  <si>
    <t>Zweiter Gruppe A</t>
  </si>
  <si>
    <t>um Platz 7</t>
  </si>
  <si>
    <t>um Platz 11</t>
  </si>
  <si>
    <t>um Platz 9</t>
  </si>
  <si>
    <t>Vierter Gruppe A</t>
  </si>
  <si>
    <t>Vierter Gruppe B</t>
  </si>
  <si>
    <t>Dritter Gruppe A</t>
  </si>
  <si>
    <t>Dritter Gruppe B</t>
  </si>
  <si>
    <t>Gruppe B</t>
  </si>
  <si>
    <t>(nach Vorrunde)</t>
  </si>
  <si>
    <t>Gruppe    B</t>
  </si>
  <si>
    <t>Gruppe    A</t>
  </si>
  <si>
    <t>Summe aller Spiele Gruppe B</t>
  </si>
  <si>
    <t>Tabelle  Gruppe   A</t>
  </si>
  <si>
    <r>
      <t xml:space="preserve">Tabelle  Gruppe   </t>
    </r>
    <r>
      <rPr>
        <b/>
        <i/>
        <sz val="18"/>
        <rFont val="Arial"/>
        <family val="2"/>
      </rPr>
      <t>B</t>
    </r>
  </si>
  <si>
    <t>A</t>
  </si>
  <si>
    <t>B</t>
  </si>
  <si>
    <t>Erster Gruppe B</t>
  </si>
  <si>
    <t>Gruppe A</t>
  </si>
  <si>
    <t>Platzierungen:</t>
  </si>
  <si>
    <t>1.</t>
  </si>
  <si>
    <t>2.</t>
  </si>
  <si>
    <t>3.</t>
  </si>
  <si>
    <t>4.</t>
  </si>
  <si>
    <t>5.</t>
  </si>
  <si>
    <t>6.</t>
  </si>
  <si>
    <t>7.</t>
  </si>
  <si>
    <t>8.</t>
  </si>
  <si>
    <t>9.</t>
  </si>
  <si>
    <t>10.</t>
  </si>
  <si>
    <t>11.</t>
  </si>
  <si>
    <t>12.</t>
  </si>
  <si>
    <t>13.</t>
  </si>
  <si>
    <t>14.</t>
  </si>
  <si>
    <t>Gruppe C</t>
  </si>
  <si>
    <t>Gruppe D</t>
  </si>
  <si>
    <t>A1</t>
  </si>
  <si>
    <t>A2</t>
  </si>
  <si>
    <t>A3</t>
  </si>
  <si>
    <t>A4</t>
  </si>
  <si>
    <t>A5</t>
  </si>
  <si>
    <t>A6</t>
  </si>
  <si>
    <t>A7</t>
  </si>
  <si>
    <t>B1</t>
  </si>
  <si>
    <t>B2</t>
  </si>
  <si>
    <t>B3</t>
  </si>
  <si>
    <t>B4</t>
  </si>
  <si>
    <t>B5</t>
  </si>
  <si>
    <t>B6</t>
  </si>
  <si>
    <t>B7</t>
  </si>
  <si>
    <t>C1</t>
  </si>
  <si>
    <t>C2</t>
  </si>
  <si>
    <t>C3</t>
  </si>
  <si>
    <t>C4</t>
  </si>
  <si>
    <t>C5</t>
  </si>
  <si>
    <t>C6</t>
  </si>
  <si>
    <t>C7</t>
  </si>
  <si>
    <t>D1</t>
  </si>
  <si>
    <t>D2</t>
  </si>
  <si>
    <t>D3</t>
  </si>
  <si>
    <t>D4</t>
  </si>
  <si>
    <t>D5</t>
  </si>
  <si>
    <t>D6</t>
  </si>
  <si>
    <t>D7</t>
  </si>
  <si>
    <t>Gruppe    C</t>
  </si>
  <si>
    <t>Gruppe    D</t>
  </si>
  <si>
    <t>Feld 3</t>
  </si>
  <si>
    <t>Feld 4</t>
  </si>
  <si>
    <t>Feld 1</t>
  </si>
  <si>
    <t>Feld 2</t>
  </si>
  <si>
    <t>Tabelle  Gruppe   C</t>
  </si>
  <si>
    <t>Tabelle  Gruppe   D</t>
  </si>
  <si>
    <t>C</t>
  </si>
  <si>
    <t>D</t>
  </si>
  <si>
    <t>Achtelfinale</t>
  </si>
  <si>
    <t>Viertelfinale</t>
  </si>
  <si>
    <t>Spiel um Platz 3</t>
  </si>
  <si>
    <t>Vierter Gruppe C</t>
  </si>
  <si>
    <t>Dritter Gruppe C</t>
  </si>
  <si>
    <t>Zweiter Gruppe C</t>
  </si>
  <si>
    <t>Erster Gruppe C</t>
  </si>
  <si>
    <t>Erster Gruppe D</t>
  </si>
  <si>
    <t>Zweiter Gruppe D</t>
  </si>
  <si>
    <t>Dritter Gruppe D</t>
  </si>
  <si>
    <t>Vierter Gruppe D</t>
  </si>
  <si>
    <t>Sieger Achtelfinale Spiel 85</t>
  </si>
  <si>
    <t>Sieger Achtelfinale Spiel 89</t>
  </si>
  <si>
    <t>Sieger Achtelfinale Spiel 90</t>
  </si>
  <si>
    <t>Sieger Achtelfinale Spiel 86</t>
  </si>
  <si>
    <t>Sieger Achtelfinale Spiel 91</t>
  </si>
  <si>
    <t>Sieger Achtelfinale Spiel 87</t>
  </si>
  <si>
    <t>Sieger Achtelfinale Spiel 92</t>
  </si>
  <si>
    <t>Sieger Achtelfinale Spiel 88</t>
  </si>
  <si>
    <t>Sieger Viertelfinale Spiel 93</t>
  </si>
  <si>
    <t>Sieger Viertelfinale Spiel 94</t>
  </si>
  <si>
    <t>Sieger Viertelfinale Spiel 95</t>
  </si>
  <si>
    <t>Sieger Viertelfinale Spiel 96</t>
  </si>
  <si>
    <t>Verlierer Halbfinale Spiel 97</t>
  </si>
  <si>
    <t>Verlierer Halbfinale Spiel 98</t>
  </si>
  <si>
    <t>Sieger Halbfinale Spiel 97</t>
  </si>
  <si>
    <t>Sieger Halbfinale Spiel 98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</si>
</sst>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12"/>
      <color indexed="12"/>
      <name val="Arial"/>
      <family val="2"/>
    </font>
    <font>
      <b/>
      <sz val="14"/>
      <color indexed="56"/>
      <name val="Arial"/>
      <family val="2"/>
    </font>
    <font>
      <b/>
      <sz val="7"/>
      <color indexed="28"/>
      <name val="Arial"/>
      <family val="2"/>
    </font>
    <font>
      <b/>
      <sz val="14"/>
      <color indexed="1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
      <patternFill patternType="solid">
        <fgColor theme="0" tint="-0.24997000396251678"/>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8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40" fillId="33" borderId="0" xfId="0" applyFont="1" applyFill="1" applyAlignment="1" applyProtection="1">
      <alignment horizontal="center"/>
      <protection/>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6" fillId="33" borderId="0" xfId="0" applyFont="1" applyFill="1" applyAlignment="1" applyProtection="1">
      <alignment horizontal="left" textRotation="90" wrapText="1"/>
      <protection/>
    </xf>
    <xf numFmtId="0" fontId="0" fillId="33" borderId="0" xfId="0" applyFont="1" applyFill="1" applyAlignment="1" applyProtection="1">
      <alignment vertical="center"/>
      <protection/>
    </xf>
    <xf numFmtId="0" fontId="46" fillId="33" borderId="10" xfId="0" applyFont="1" applyFill="1" applyBorder="1" applyAlignment="1" applyProtection="1">
      <alignment horizontal="right" vertical="center"/>
      <protection/>
    </xf>
    <xf numFmtId="173" fontId="20" fillId="40" borderId="0" xfId="0" applyNumberFormat="1" applyFont="1" applyFill="1" applyAlignment="1" applyProtection="1">
      <alignment horizontal="center"/>
      <protection/>
    </xf>
    <xf numFmtId="0" fontId="26" fillId="40" borderId="0" xfId="0" applyFont="1" applyFill="1" applyAlignment="1" applyProtection="1">
      <alignment horizontal="center" vertical="center"/>
      <protection/>
    </xf>
    <xf numFmtId="0" fontId="0" fillId="40" borderId="0" xfId="0" applyFont="1" applyFill="1" applyAlignment="1" applyProtection="1">
      <alignment horizontal="center"/>
      <protection/>
    </xf>
    <xf numFmtId="0" fontId="13" fillId="40" borderId="0" xfId="0" applyFont="1" applyFill="1" applyAlignment="1" applyProtection="1">
      <alignment horizontal="center"/>
      <protection/>
    </xf>
    <xf numFmtId="0" fontId="0" fillId="40" borderId="0" xfId="0" applyFont="1" applyFill="1" applyAlignment="1" applyProtection="1">
      <alignment horizontal="right"/>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0" fontId="0" fillId="40" borderId="10" xfId="0" applyFont="1" applyFill="1" applyBorder="1" applyAlignment="1" applyProtection="1">
      <alignment horizontal="right"/>
      <protection locked="0"/>
    </xf>
    <xf numFmtId="0" fontId="0" fillId="0" borderId="0" xfId="0" applyFont="1" applyFill="1" applyAlignment="1" applyProtection="1">
      <alignment/>
      <protection/>
    </xf>
    <xf numFmtId="173" fontId="0" fillId="33" borderId="0" xfId="0" applyNumberFormat="1" applyFont="1" applyFill="1" applyAlignment="1" applyProtection="1">
      <alignment horizontal="center" vertical="top"/>
      <protection/>
    </xf>
    <xf numFmtId="0" fontId="38" fillId="33" borderId="0" xfId="0" applyFont="1" applyFill="1" applyAlignment="1" applyProtection="1">
      <alignment horizontal="center" vertical="top"/>
      <protection/>
    </xf>
    <xf numFmtId="0" fontId="13" fillId="33" borderId="0" xfId="0" applyFont="1" applyFill="1" applyAlignment="1" applyProtection="1">
      <alignment horizontal="center" vertical="top"/>
      <protection/>
    </xf>
    <xf numFmtId="0" fontId="39"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26" fillId="33" borderId="0" xfId="0" applyFont="1" applyFill="1" applyBorder="1" applyAlignment="1" applyProtection="1">
      <alignment horizontal="center"/>
      <protection locked="0"/>
    </xf>
    <xf numFmtId="173" fontId="0" fillId="33" borderId="13"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3"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9" fillId="33" borderId="0" xfId="0" applyFont="1" applyFill="1" applyAlignment="1" applyProtection="1">
      <alignment horizontal="left" vertical="top"/>
      <protection/>
    </xf>
    <xf numFmtId="173" fontId="20" fillId="40" borderId="13" xfId="0" applyNumberFormat="1" applyFont="1" applyFill="1" applyBorder="1" applyAlignment="1" applyProtection="1">
      <alignment horizontal="center" vertical="center"/>
      <protection/>
    </xf>
    <xf numFmtId="0" fontId="45" fillId="41" borderId="11" xfId="0" applyFont="1" applyFill="1" applyBorder="1" applyAlignment="1" applyProtection="1">
      <alignment horizontal="right"/>
      <protection/>
    </xf>
    <xf numFmtId="0" fontId="45" fillId="41" borderId="11" xfId="0" applyFont="1" applyFill="1" applyBorder="1" applyAlignment="1" applyProtection="1">
      <alignment horizontal="left"/>
      <protection/>
    </xf>
    <xf numFmtId="0" fontId="0" fillId="40" borderId="10" xfId="0" applyFont="1" applyFill="1" applyBorder="1" applyAlignment="1" applyProtection="1">
      <alignment horizontal="right"/>
      <protection locked="0"/>
    </xf>
    <xf numFmtId="0" fontId="1" fillId="40" borderId="11" xfId="0" applyFont="1" applyFill="1" applyBorder="1" applyAlignment="1" applyProtection="1">
      <alignment horizontal="right"/>
      <protection locked="0"/>
    </xf>
    <xf numFmtId="0" fontId="0" fillId="40" borderId="11" xfId="0" applyFont="1" applyFill="1" applyBorder="1" applyAlignment="1" applyProtection="1">
      <alignment horizontal="center"/>
      <protection/>
    </xf>
    <xf numFmtId="0" fontId="1" fillId="40" borderId="11" xfId="0" applyFont="1" applyFill="1" applyBorder="1" applyAlignment="1" applyProtection="1">
      <alignment horizontal="left"/>
      <protection locked="0"/>
    </xf>
    <xf numFmtId="0" fontId="39" fillId="40" borderId="0" xfId="0" applyFont="1" applyFill="1" applyAlignment="1" applyProtection="1">
      <alignment horizontal="center" vertical="top"/>
      <protection/>
    </xf>
    <xf numFmtId="0" fontId="39" fillId="40" borderId="0" xfId="0" applyFont="1" applyFill="1" applyAlignment="1" applyProtection="1">
      <alignment horizontal="center"/>
      <protection/>
    </xf>
    <xf numFmtId="0" fontId="39" fillId="40" borderId="0" xfId="0" applyFont="1" applyFill="1" applyAlignment="1" applyProtection="1">
      <alignment horizontal="left" vertical="top"/>
      <protection/>
    </xf>
    <xf numFmtId="0" fontId="1" fillId="40" borderId="11" xfId="0" applyFont="1" applyFill="1" applyBorder="1" applyAlignment="1" applyProtection="1">
      <alignment horizontal="right"/>
      <protection/>
    </xf>
    <xf numFmtId="0" fontId="1" fillId="40" borderId="11" xfId="0" applyFont="1" applyFill="1" applyBorder="1" applyAlignment="1" applyProtection="1">
      <alignment horizontal="left"/>
      <protection/>
    </xf>
    <xf numFmtId="0" fontId="9" fillId="42" borderId="14" xfId="0" applyFont="1" applyFill="1" applyBorder="1" applyAlignment="1">
      <alignment horizontal="center" vertical="center"/>
    </xf>
    <xf numFmtId="0" fontId="9" fillId="42" borderId="0" xfId="0" applyFont="1" applyFill="1" applyBorder="1" applyAlignment="1">
      <alignment horizontal="center" vertical="center"/>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3"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41" fillId="33" borderId="15" xfId="0" applyFont="1" applyFill="1" applyBorder="1" applyAlignment="1">
      <alignment horizontal="left"/>
    </xf>
    <xf numFmtId="0" fontId="41" fillId="33" borderId="16" xfId="0" applyFont="1" applyFill="1" applyBorder="1" applyAlignment="1">
      <alignment horizontal="left"/>
    </xf>
    <xf numFmtId="0" fontId="1" fillId="33" borderId="0" xfId="0" applyFont="1" applyFill="1" applyAlignment="1" applyProtection="1">
      <alignment horizontal="center" wrapText="1"/>
      <protection/>
    </xf>
    <xf numFmtId="0" fontId="0" fillId="33" borderId="0" xfId="0" applyFont="1" applyFill="1" applyAlignment="1" applyProtection="1">
      <alignment horizontal="right" vertical="center"/>
      <protection/>
    </xf>
    <xf numFmtId="0" fontId="45" fillId="33" borderId="0" xfId="0" applyFont="1" applyFill="1" applyAlignment="1" applyProtection="1">
      <alignment horizontal="center"/>
      <protection/>
    </xf>
    <xf numFmtId="0" fontId="41" fillId="33" borderId="0" xfId="0" applyFont="1" applyFill="1" applyBorder="1" applyAlignment="1">
      <alignment horizontal="left"/>
    </xf>
    <xf numFmtId="0" fontId="26" fillId="33" borderId="13" xfId="0" applyFont="1" applyFill="1" applyBorder="1" applyAlignment="1" applyProtection="1">
      <alignment horizontal="center"/>
      <protection locked="0"/>
    </xf>
    <xf numFmtId="0" fontId="26" fillId="33" borderId="11" xfId="0" applyFont="1" applyFill="1" applyBorder="1" applyAlignment="1" applyProtection="1">
      <alignment horizontal="center"/>
      <protection locked="0"/>
    </xf>
    <xf numFmtId="0" fontId="26" fillId="33" borderId="12" xfId="0" applyFont="1" applyFill="1" applyBorder="1" applyAlignment="1" applyProtection="1">
      <alignment horizontal="center"/>
      <protection locked="0"/>
    </xf>
    <xf numFmtId="0" fontId="19" fillId="40" borderId="0" xfId="0" applyFont="1" applyFill="1" applyAlignment="1" applyProtection="1">
      <alignment horizontal="center" vertical="center"/>
      <protection/>
    </xf>
    <xf numFmtId="0" fontId="21" fillId="33" borderId="13" xfId="0" applyFont="1" applyFill="1" applyBorder="1" applyAlignment="1" applyProtection="1">
      <alignment horizontal="center"/>
      <protection/>
    </xf>
    <xf numFmtId="0" fontId="21" fillId="33" borderId="11" xfId="0" applyFont="1" applyFill="1" applyBorder="1" applyAlignment="1" applyProtection="1">
      <alignment horizontal="center"/>
      <protection/>
    </xf>
    <xf numFmtId="0" fontId="21" fillId="33" borderId="12" xfId="0" applyFont="1" applyFill="1" applyBorder="1" applyAlignment="1" applyProtection="1">
      <alignment horizontal="center"/>
      <protection/>
    </xf>
    <xf numFmtId="0" fontId="26" fillId="33" borderId="13" xfId="0" applyFont="1" applyFill="1" applyBorder="1" applyAlignment="1" applyProtection="1">
      <alignment horizontal="center" vertical="top"/>
      <protection locked="0"/>
    </xf>
    <xf numFmtId="0" fontId="26" fillId="33" borderId="11" xfId="0" applyFont="1" applyFill="1" applyBorder="1" applyAlignment="1" applyProtection="1">
      <alignment horizontal="center" vertical="top"/>
      <protection locked="0"/>
    </xf>
    <xf numFmtId="0" fontId="26" fillId="33" borderId="12" xfId="0" applyFont="1" applyFill="1" applyBorder="1" applyAlignment="1" applyProtection="1">
      <alignment horizontal="center" vertical="top"/>
      <protection locked="0"/>
    </xf>
    <xf numFmtId="0" fontId="3" fillId="33" borderId="0" xfId="0" applyFont="1" applyFill="1" applyAlignment="1" applyProtection="1">
      <alignment horizontal="center" vertical="center"/>
      <protection/>
    </xf>
    <xf numFmtId="0" fontId="19" fillId="33" borderId="0" xfId="0" applyFont="1" applyFill="1" applyAlignment="1" applyProtection="1">
      <alignment horizontal="center"/>
      <protection/>
    </xf>
    <xf numFmtId="0" fontId="26" fillId="33" borderId="17" xfId="0" applyFont="1" applyFill="1" applyBorder="1" applyAlignment="1" applyProtection="1">
      <alignment horizontal="center"/>
      <protection locked="0"/>
    </xf>
    <xf numFmtId="0" fontId="26" fillId="33" borderId="16" xfId="0" applyFont="1" applyFill="1" applyBorder="1" applyAlignment="1" applyProtection="1">
      <alignment horizontal="center"/>
      <protection locked="0"/>
    </xf>
    <xf numFmtId="0" fontId="26" fillId="33" borderId="18" xfId="0" applyFont="1" applyFill="1" applyBorder="1" applyAlignment="1" applyProtection="1">
      <alignment horizontal="center"/>
      <protection locked="0"/>
    </xf>
    <xf numFmtId="0" fontId="19" fillId="33" borderId="0" xfId="0" applyFont="1" applyFill="1" applyAlignment="1" applyProtection="1">
      <alignment horizontal="center" vertical="top"/>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18" fillId="0" borderId="16"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6" xfId="0" applyFont="1" applyFill="1" applyBorder="1" applyAlignment="1" applyProtection="1">
      <alignment horizontal="center"/>
      <protection/>
    </xf>
    <xf numFmtId="173" fontId="20" fillId="43" borderId="0" xfId="0" applyNumberFormat="1" applyFont="1" applyFill="1" applyAlignment="1" applyProtection="1">
      <alignment horizontal="center"/>
      <protection/>
    </xf>
    <xf numFmtId="0" fontId="0" fillId="43" borderId="0" xfId="0" applyFont="1" applyFill="1" applyAlignment="1" applyProtection="1">
      <alignment horizontal="center"/>
      <protection/>
    </xf>
    <xf numFmtId="0" fontId="13" fillId="43" borderId="0" xfId="0" applyFont="1" applyFill="1" applyAlignment="1" applyProtection="1">
      <alignment horizontal="center"/>
      <protection/>
    </xf>
    <xf numFmtId="0" fontId="0" fillId="43" borderId="0" xfId="0" applyFont="1" applyFill="1" applyAlignment="1" applyProtection="1">
      <alignment horizontal="right"/>
      <protection/>
    </xf>
    <xf numFmtId="0" fontId="0" fillId="43" borderId="0" xfId="0" applyFont="1" applyFill="1" applyAlignment="1" applyProtection="1">
      <alignment horizontal="center"/>
      <protection/>
    </xf>
    <xf numFmtId="0" fontId="0" fillId="43" borderId="0" xfId="0" applyFont="1" applyFill="1" applyAlignment="1" applyProtection="1">
      <alignment horizontal="left"/>
      <protection/>
    </xf>
    <xf numFmtId="0" fontId="0" fillId="43" borderId="10" xfId="0" applyFont="1" applyFill="1" applyBorder="1" applyAlignment="1" applyProtection="1">
      <alignment horizontal="right"/>
      <protection locked="0"/>
    </xf>
    <xf numFmtId="0" fontId="0" fillId="43" borderId="0" xfId="0" applyFont="1" applyFill="1" applyAlignment="1" applyProtection="1">
      <alignment horizontal="center"/>
      <protection/>
    </xf>
    <xf numFmtId="0" fontId="26" fillId="43" borderId="0" xfId="0" applyFont="1" applyFill="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146</xdr:col>
      <xdr:colOff>0</xdr:colOff>
      <xdr:row>64</xdr:row>
      <xdr:rowOff>0</xdr:rowOff>
    </xdr:to>
    <xdr:sp>
      <xdr:nvSpPr>
        <xdr:cNvPr id="1" name="TextBox 4"/>
        <xdr:cNvSpPr txBox="1">
          <a:spLocks noChangeArrowheads="1"/>
        </xdr:cNvSpPr>
      </xdr:nvSpPr>
      <xdr:spPr>
        <a:xfrm>
          <a:off x="1085850" y="228600"/>
          <a:ext cx="7258050" cy="3429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124</xdr:col>
      <xdr:colOff>19050</xdr:colOff>
      <xdr:row>58</xdr:row>
      <xdr:rowOff>0</xdr:rowOff>
    </xdr:from>
    <xdr:to>
      <xdr:col>142</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105650" y="3314700"/>
          <a:ext cx="10287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7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6"/>
  <dimension ref="A1:Z59"/>
  <sheetViews>
    <sheetView zoomScale="70" zoomScaleNormal="70" zoomScalePageLayoutView="0" workbookViewId="0" topLeftCell="A1">
      <selection activeCell="A12" sqref="A12"/>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73" t="s">
        <v>7</v>
      </c>
      <c r="F2" s="173"/>
      <c r="G2" s="173"/>
      <c r="H2" s="55" t="s">
        <v>18</v>
      </c>
      <c r="I2" s="55" t="s">
        <v>19</v>
      </c>
      <c r="J2" s="15"/>
      <c r="K2" s="14" t="s">
        <v>73</v>
      </c>
      <c r="L2" s="16" t="s">
        <v>20</v>
      </c>
      <c r="M2" s="16" t="s">
        <v>0</v>
      </c>
      <c r="N2" s="174" t="s">
        <v>1</v>
      </c>
      <c r="O2" s="174"/>
      <c r="P2" s="174"/>
      <c r="Q2" s="16" t="s">
        <v>21</v>
      </c>
      <c r="R2" s="11" t="s">
        <v>25</v>
      </c>
      <c r="S2" s="10" t="s">
        <v>22</v>
      </c>
      <c r="T2" s="10" t="s">
        <v>23</v>
      </c>
      <c r="U2" s="10" t="s">
        <v>24</v>
      </c>
      <c r="V2" s="10" t="s">
        <v>29</v>
      </c>
      <c r="W2" s="10" t="s">
        <v>30</v>
      </c>
      <c r="X2" s="10" t="s">
        <v>31</v>
      </c>
      <c r="Y2" s="10" t="s">
        <v>32</v>
      </c>
      <c r="Z2" s="10" t="s">
        <v>33</v>
      </c>
    </row>
    <row r="3" spans="1:26" ht="12.75">
      <c r="A3" s="17">
        <f>Spielplan2!$B12</f>
        <v>1</v>
      </c>
      <c r="B3" s="63" t="str">
        <f>Spielplan2!$E12</f>
        <v>C4</v>
      </c>
      <c r="C3" s="64" t="s">
        <v>8</v>
      </c>
      <c r="D3" s="65" t="str">
        <f>Spielplan2!$G12</f>
        <v>C5</v>
      </c>
      <c r="E3" s="14">
        <f>IF(Spielplan2!$H12="","",Spielplan2!$H12)</f>
        <v>1</v>
      </c>
      <c r="F3" s="14" t="s">
        <v>9</v>
      </c>
      <c r="G3" s="14">
        <f>IF(Spielplan2!$J12="","",Spielplan2!$J12)</f>
        <v>1</v>
      </c>
      <c r="H3" s="56">
        <f aca="true" t="shared" si="0" ref="H3:H22">IF(OR($E3="",$G3=""),"",IF(E3&gt;G3,3,IF(E3=G3,1,0)))</f>
        <v>1</v>
      </c>
      <c r="I3" s="56">
        <f aca="true" t="shared" si="1" ref="I3:I22">IF(OR($E3="",$G3=""),"",IF(G3&gt;E3,3,IF(E3=G3,1,0)))</f>
        <v>1</v>
      </c>
      <c r="K3" s="66" t="str">
        <f>Vorgaben!A10</f>
        <v>C1</v>
      </c>
      <c r="L3" s="18">
        <f>SUM(S3:Z3)</f>
        <v>6</v>
      </c>
      <c r="M3" s="18">
        <f>SUM(H5,I13,I20,I28,I35,H45,H55,H59)</f>
        <v>6</v>
      </c>
      <c r="N3" s="14">
        <f>SUM(E5,G13,G20,G28,G35,E45,G55,G59)</f>
        <v>6</v>
      </c>
      <c r="O3" s="14" t="s">
        <v>9</v>
      </c>
      <c r="P3" s="14">
        <f>SUM(G5,E13,E20,E28,E35,G45,G55,G59)</f>
        <v>6</v>
      </c>
      <c r="Q3" s="14">
        <f aca="true" t="shared" si="2" ref="Q3:Q11">N3-P3</f>
        <v>0</v>
      </c>
      <c r="R3" s="10">
        <f>SUM(L3:L11)/2</f>
        <v>21</v>
      </c>
      <c r="S3" s="10">
        <f>IF(OR($E5="",$G5=""),0,1)</f>
        <v>1</v>
      </c>
      <c r="T3" s="10">
        <f>IF(OR($E13="",$G13=""),0,1)</f>
        <v>0</v>
      </c>
      <c r="U3" s="10">
        <f>IF(OR($E20="",$G20=""),0,1)</f>
        <v>1</v>
      </c>
      <c r="V3" s="10">
        <f>IF(OR($E28="",$G28=""),0,1)</f>
        <v>1</v>
      </c>
      <c r="W3" s="10">
        <f>IF(OR($E35="",$G35=""),0,1)</f>
        <v>0</v>
      </c>
      <c r="X3" s="10">
        <f>IF(OR($E45="",$G45=""),0,1)</f>
        <v>1</v>
      </c>
      <c r="Y3" s="10">
        <f>IF(OR($E55="",$G55=""),0,1)</f>
        <v>1</v>
      </c>
      <c r="Z3" s="10">
        <f>IF(OR($E59="",$G59=""),0,1)</f>
        <v>1</v>
      </c>
    </row>
    <row r="4" spans="1:26" ht="12.75">
      <c r="A4" s="17">
        <f>Spielplan2!$B13</f>
        <v>2</v>
      </c>
      <c r="B4" s="63" t="str">
        <f>Spielplan2!$E13</f>
        <v>C7</v>
      </c>
      <c r="C4" s="64" t="s">
        <v>8</v>
      </c>
      <c r="D4" s="65" t="str">
        <f>Spielplan2!$G13</f>
        <v>C1</v>
      </c>
      <c r="E4" s="14">
        <f>IF(Spielplan2!$H13="","",Spielplan2!$H13)</f>
      </c>
      <c r="F4" s="14" t="s">
        <v>9</v>
      </c>
      <c r="G4" s="14">
        <f>IF(Spielplan2!$J13="","",Spielplan2!$J13)</f>
      </c>
      <c r="H4" s="56">
        <f t="shared" si="0"/>
      </c>
      <c r="I4" s="56">
        <f t="shared" si="1"/>
      </c>
      <c r="K4" s="66" t="str">
        <f>Vorgaben!A11</f>
        <v>C2</v>
      </c>
      <c r="L4" s="18">
        <f aca="true" t="shared" si="3" ref="L4:L11">SUM(S4:Z4)</f>
        <v>6</v>
      </c>
      <c r="M4" s="18">
        <f>SUM(I5,H14,H23,H29,I34,I40,H49,I54)</f>
        <v>6</v>
      </c>
      <c r="N4" s="14">
        <f>SUM(G5,E14,E23,E29,G34,G40,E49,G54)</f>
        <v>6</v>
      </c>
      <c r="O4" s="14" t="s">
        <v>9</v>
      </c>
      <c r="P4" s="14">
        <f>SUM(E5,G14,G23,G29,E34,E40,G49,E54)</f>
        <v>6</v>
      </c>
      <c r="Q4" s="14">
        <f t="shared" si="2"/>
        <v>0</v>
      </c>
      <c r="S4" s="10">
        <f>IF(OR($E5="",$G5=""),0,1)</f>
        <v>1</v>
      </c>
      <c r="T4" s="10">
        <f>IF(OR($E14="",$G14=""),0,1)</f>
        <v>1</v>
      </c>
      <c r="U4" s="10">
        <f>IF(OR($E23="",$G23=""),0,1)</f>
        <v>1</v>
      </c>
      <c r="V4" s="10">
        <f>IF(OR($E29="",$G29=""),0,1)</f>
        <v>0</v>
      </c>
      <c r="W4" s="10">
        <f>IF(OR($E34="",$G34=""),0,1)</f>
        <v>1</v>
      </c>
      <c r="X4" s="10">
        <f>IF(OR($E40="",$G40=""),0,1)</f>
        <v>1</v>
      </c>
      <c r="Y4" s="10">
        <f>IF(OR($E49="",$G49=""),0,1)</f>
        <v>0</v>
      </c>
      <c r="Z4" s="10">
        <f>IF(OR($E54="",$G54=""),0,1)</f>
        <v>1</v>
      </c>
    </row>
    <row r="5" spans="1:26" ht="12.75">
      <c r="A5" s="17">
        <f>Spielplan2!$B14</f>
        <v>2</v>
      </c>
      <c r="B5" s="63" t="str">
        <f>Spielplan2!$E14</f>
        <v>C1</v>
      </c>
      <c r="C5" s="64" t="s">
        <v>8</v>
      </c>
      <c r="D5" s="65" t="str">
        <f>Spielplan2!$G14</f>
        <v>C2</v>
      </c>
      <c r="E5" s="14">
        <f>IF(Spielplan2!$H14="","",Spielplan2!$H14)</f>
        <v>1</v>
      </c>
      <c r="F5" s="14" t="s">
        <v>9</v>
      </c>
      <c r="G5" s="14">
        <f>IF(Spielplan2!$J14="","",Spielplan2!$J14)</f>
        <v>1</v>
      </c>
      <c r="H5" s="56">
        <f t="shared" si="0"/>
        <v>1</v>
      </c>
      <c r="I5" s="56">
        <f t="shared" si="1"/>
        <v>1</v>
      </c>
      <c r="K5" s="66" t="str">
        <f>Vorgaben!A12</f>
        <v>C3</v>
      </c>
      <c r="L5" s="18">
        <f t="shared" si="3"/>
        <v>6</v>
      </c>
      <c r="M5" s="18">
        <f>SUM(I8,H15,I23,H33,H39,I44,H50,I59)</f>
        <v>6</v>
      </c>
      <c r="N5" s="14">
        <f>SUM(G8,E15,G23,E33,E39,G44,E50,G59)</f>
        <v>6</v>
      </c>
      <c r="O5" s="14" t="s">
        <v>9</v>
      </c>
      <c r="P5" s="14">
        <f>SUM(E8,G15,E23,G33,G39,E44,G50,E59)</f>
        <v>6</v>
      </c>
      <c r="Q5" s="14">
        <f t="shared" si="2"/>
        <v>0</v>
      </c>
      <c r="S5" s="10">
        <f>IF(OR($E8="",$G8=""),0,1)</f>
        <v>1</v>
      </c>
      <c r="T5" s="10">
        <f>IF(OR($E15="",$G15=""),0,1)</f>
        <v>0</v>
      </c>
      <c r="U5" s="10">
        <f>IF(OR($E23="",$G23=""),0,1)</f>
        <v>1</v>
      </c>
      <c r="V5" s="10">
        <f>IF(OR($E33="",$G33=""),0,1)</f>
        <v>1</v>
      </c>
      <c r="W5" s="10">
        <f>IF(OR($E39="",$G39=""),0,1)</f>
        <v>1</v>
      </c>
      <c r="X5" s="10">
        <f>IF(OR($E44="",$G44=""),0,1)</f>
        <v>0</v>
      </c>
      <c r="Y5" s="10">
        <f>IF(OR($E50="",$G50=""),0,1)</f>
        <v>1</v>
      </c>
      <c r="Z5" s="10">
        <f>IF(OR($E59="",$G59=""),0,1)</f>
        <v>1</v>
      </c>
    </row>
    <row r="6" spans="1:26" ht="12.75">
      <c r="A6" s="17">
        <f>Spielplan2!$B15</f>
        <v>3</v>
      </c>
      <c r="B6" s="63" t="str">
        <f>Spielplan2!$E15</f>
        <v>D2</v>
      </c>
      <c r="C6" s="64" t="s">
        <v>8</v>
      </c>
      <c r="D6" s="65" t="str">
        <f>Spielplan2!$G15</f>
        <v>D3</v>
      </c>
      <c r="E6" s="14">
        <f>IF(Spielplan2!$H15="","",Spielplan2!$H15)</f>
        <v>1</v>
      </c>
      <c r="F6" s="14" t="s">
        <v>9</v>
      </c>
      <c r="G6" s="14">
        <f>IF(Spielplan2!$J15="","",Spielplan2!$J15)</f>
        <v>1</v>
      </c>
      <c r="H6" s="56">
        <f t="shared" si="0"/>
        <v>1</v>
      </c>
      <c r="I6" s="56">
        <f t="shared" si="1"/>
        <v>1</v>
      </c>
      <c r="K6" s="66" t="str">
        <f>Vorgaben!A13</f>
        <v>C4</v>
      </c>
      <c r="L6" s="18">
        <f t="shared" si="3"/>
        <v>6</v>
      </c>
      <c r="M6" s="18">
        <f>SUM(H3,I9,H18,H25,I30,I39,I45,H54)</f>
        <v>6</v>
      </c>
      <c r="N6" s="14">
        <f>SUM(E3,G9,E18,E25,G30,G39,G45,E54)</f>
        <v>6</v>
      </c>
      <c r="O6" s="14" t="s">
        <v>9</v>
      </c>
      <c r="P6" s="14">
        <f>SUM(G3,E9,G18,G25,E30,E39,E45,G54)</f>
        <v>6</v>
      </c>
      <c r="Q6" s="14">
        <f t="shared" si="2"/>
        <v>0</v>
      </c>
      <c r="S6" s="10">
        <f>IF(OR($E3="",$G3=""),0,1)</f>
        <v>1</v>
      </c>
      <c r="T6" s="10">
        <f>IF(OR($E9="",$G9=""),0,1)</f>
        <v>0</v>
      </c>
      <c r="U6" s="10">
        <f>IF(OR($E18="",$G18=""),0,1)</f>
        <v>1</v>
      </c>
      <c r="V6" s="10">
        <f>IF(OR($E25="",$G25=""),0,1)</f>
        <v>0</v>
      </c>
      <c r="W6" s="10">
        <f>IF(OR($E30="",$G30=""),0,1)</f>
        <v>1</v>
      </c>
      <c r="X6" s="10">
        <f>IF(OR($E39="",$G39=""),0,1)</f>
        <v>1</v>
      </c>
      <c r="Y6" s="10">
        <f>IF(OR($E45="",$G45=""),0,1)</f>
        <v>1</v>
      </c>
      <c r="Z6" s="10">
        <f>IF(OR($E54="",$G54=""),0,1)</f>
        <v>1</v>
      </c>
    </row>
    <row r="7" spans="1:26" ht="12.75">
      <c r="A7" s="17">
        <f>Spielplan2!$B16</f>
        <v>4</v>
      </c>
      <c r="B7" s="63" t="str">
        <f>Spielplan2!$E16</f>
        <v>D1</v>
      </c>
      <c r="C7" s="64" t="s">
        <v>8</v>
      </c>
      <c r="D7" s="65" t="str">
        <f>Spielplan2!$G16</f>
        <v>D6</v>
      </c>
      <c r="E7" s="14">
        <f>IF(Spielplan2!$H16="","",Spielplan2!$H16)</f>
        <v>1</v>
      </c>
      <c r="F7" s="14" t="s">
        <v>9</v>
      </c>
      <c r="G7" s="14">
        <f>IF(Spielplan2!$J16="","",Spielplan2!$J16)</f>
        <v>1</v>
      </c>
      <c r="H7" s="56">
        <f t="shared" si="0"/>
        <v>1</v>
      </c>
      <c r="I7" s="56">
        <f t="shared" si="1"/>
        <v>1</v>
      </c>
      <c r="K7" s="66" t="str">
        <f>Vorgaben!A14</f>
        <v>C5</v>
      </c>
      <c r="L7" s="18">
        <f t="shared" si="3"/>
        <v>6</v>
      </c>
      <c r="M7" s="18">
        <f>SUM(I3,H10,H19,H24,I33,H40,I48,I55)</f>
        <v>6</v>
      </c>
      <c r="N7" s="14">
        <f>SUM(G3,E10,E19,E24,G33,E40,G48,G55)</f>
        <v>6</v>
      </c>
      <c r="O7" s="14" t="s">
        <v>9</v>
      </c>
      <c r="P7" s="14">
        <f>SUM(E3,G10,G19,G24,E33,G40,E48,E55)</f>
        <v>6</v>
      </c>
      <c r="Q7" s="14">
        <f t="shared" si="2"/>
        <v>0</v>
      </c>
      <c r="S7" s="10">
        <f>IF(OR($E3="",$G3=""),0,1)</f>
        <v>1</v>
      </c>
      <c r="T7" s="10">
        <f>IF(OR($E10="",$G10=""),0,1)</f>
        <v>1</v>
      </c>
      <c r="U7" s="10">
        <f>IF(OR($E19="",$G19=""),0,1)</f>
        <v>0</v>
      </c>
      <c r="V7" s="10">
        <f>IF(OR($E24="",$G24=""),0,1)</f>
        <v>0</v>
      </c>
      <c r="W7" s="10">
        <f>IF(OR($E33="",$G33=""),0,1)</f>
        <v>1</v>
      </c>
      <c r="X7" s="10">
        <f>IF(OR($E40="",$G40=""),0,1)</f>
        <v>1</v>
      </c>
      <c r="Y7" s="10">
        <f>IF(OR($E48="",$G48=""),0,1)</f>
        <v>1</v>
      </c>
      <c r="Z7" s="10">
        <f>IF(OR($E55="",$G55=""),0,1)</f>
        <v>1</v>
      </c>
    </row>
    <row r="8" spans="1:26" ht="12.75">
      <c r="A8" s="17">
        <f>Spielplan2!$B17</f>
        <v>5</v>
      </c>
      <c r="B8" s="63" t="str">
        <f>Spielplan2!$E17</f>
        <v>C6</v>
      </c>
      <c r="C8" s="64" t="s">
        <v>8</v>
      </c>
      <c r="D8" s="65" t="str">
        <f>Spielplan2!$G17</f>
        <v>C3</v>
      </c>
      <c r="E8" s="14">
        <f>IF(Spielplan2!$H17="","",Spielplan2!$H17)</f>
        <v>1</v>
      </c>
      <c r="F8" s="14" t="s">
        <v>9</v>
      </c>
      <c r="G8" s="14">
        <f>IF(Spielplan2!$J17="","",Spielplan2!$J17)</f>
        <v>1</v>
      </c>
      <c r="H8" s="56">
        <f t="shared" si="0"/>
        <v>1</v>
      </c>
      <c r="I8" s="56">
        <f t="shared" si="1"/>
        <v>1</v>
      </c>
      <c r="K8" s="66" t="str">
        <f>Vorgaben!A15</f>
        <v>C6</v>
      </c>
      <c r="L8" s="18">
        <f>SUM(S8:Z8)</f>
        <v>6</v>
      </c>
      <c r="M8" s="18">
        <f>SUM(H8,I14,H20,H30,I38,H48,I53,I57)</f>
        <v>6</v>
      </c>
      <c r="N8" s="14">
        <f>SUM(E8,G14,E20,E30,G38,E48,G53,G57)</f>
        <v>6</v>
      </c>
      <c r="O8" s="14" t="s">
        <v>9</v>
      </c>
      <c r="P8" s="14">
        <f>SUM(G8,E14,G20,G30,E38,G48,E53,E57)</f>
        <v>6</v>
      </c>
      <c r="Q8" s="14">
        <f t="shared" si="2"/>
        <v>0</v>
      </c>
      <c r="R8" s="19"/>
      <c r="S8" s="10">
        <f>IF(OR($E8="",$G8=""),0,1)</f>
        <v>1</v>
      </c>
      <c r="T8" s="10">
        <f>IF(OR($E14="",$G14=""),0,1)</f>
        <v>1</v>
      </c>
      <c r="U8" s="10">
        <f>IF(OR($E20="",$G20=""),0,1)</f>
        <v>1</v>
      </c>
      <c r="V8" s="10">
        <f>IF(OR($E30="",$G30=""),0,1)</f>
        <v>1</v>
      </c>
      <c r="W8" s="10">
        <f>IF(OR($E38="",$G38=""),0,1)</f>
        <v>0</v>
      </c>
      <c r="X8" s="10">
        <f>IF(OR($E48="",$G48=""),0,1)</f>
        <v>1</v>
      </c>
      <c r="Y8" s="10">
        <f>IF(OR($E53="",$G53=""),0,1)</f>
        <v>0</v>
      </c>
      <c r="Z8" s="10">
        <f>IF(OR($E57="",$G57=""),0,1)</f>
        <v>1</v>
      </c>
    </row>
    <row r="9" spans="1:26" ht="12.75">
      <c r="A9" s="17"/>
      <c r="B9" s="63"/>
      <c r="C9" s="64"/>
      <c r="D9" s="65"/>
      <c r="E9" s="14"/>
      <c r="F9" s="14"/>
      <c r="G9" s="14"/>
      <c r="H9" s="56"/>
      <c r="I9" s="56"/>
      <c r="K9" s="66" t="str">
        <f>Vorgaben!A16</f>
        <v>C7</v>
      </c>
      <c r="L9" s="18">
        <f t="shared" si="3"/>
        <v>6</v>
      </c>
      <c r="M9" s="18">
        <f>SUM(H4,I10,I18,H28,H34,I43,I50,H57)</f>
        <v>6</v>
      </c>
      <c r="N9" s="14">
        <f>SUM(E4,G10,G18,E28,E34,G43,G50,E57)</f>
        <v>6</v>
      </c>
      <c r="O9" s="14" t="s">
        <v>9</v>
      </c>
      <c r="P9" s="14">
        <f>SUM(G4,E10,E18,G28,G34,E43,E50,G57)</f>
        <v>6</v>
      </c>
      <c r="Q9" s="14">
        <f t="shared" si="2"/>
        <v>0</v>
      </c>
      <c r="R9" s="19"/>
      <c r="S9" s="10">
        <f>IF(OR($E4="",$G4=""),0,1)</f>
        <v>0</v>
      </c>
      <c r="T9" s="10">
        <f>IF(OR($E10="",$G10=""),0,1)</f>
        <v>1</v>
      </c>
      <c r="U9" s="10">
        <f>IF(OR($E18="",$G18=""),0,1)</f>
        <v>1</v>
      </c>
      <c r="V9" s="10">
        <f>IF(OR($E28="",$G28=""),0,1)</f>
        <v>1</v>
      </c>
      <c r="W9" s="10">
        <f>IF(OR($E34="",$G34=""),0,1)</f>
        <v>1</v>
      </c>
      <c r="X9" s="10">
        <f>IF(OR($E43="",$G43=""),0,1)</f>
        <v>0</v>
      </c>
      <c r="Y9" s="10">
        <f>IF(OR($E50="",$G50=""),0,1)</f>
        <v>1</v>
      </c>
      <c r="Z9" s="10">
        <f>IF(OR($E57="",$G57=""),0,1)</f>
        <v>1</v>
      </c>
    </row>
    <row r="10" spans="1:26" ht="12.75">
      <c r="A10" s="17">
        <f>Spielplan2!$B19</f>
        <v>6</v>
      </c>
      <c r="B10" s="63" t="str">
        <f>Spielplan2!$E19</f>
        <v>C5</v>
      </c>
      <c r="C10" s="64" t="s">
        <v>8</v>
      </c>
      <c r="D10" s="65" t="str">
        <f>Spielplan2!$G19</f>
        <v>C7</v>
      </c>
      <c r="E10" s="14">
        <f>IF(Spielplan2!$H19="","",Spielplan2!$H19)</f>
        <v>1</v>
      </c>
      <c r="F10" s="14" t="s">
        <v>9</v>
      </c>
      <c r="G10" s="14">
        <f>IF(Spielplan2!$J19="","",Spielplan2!$J19)</f>
        <v>1</v>
      </c>
      <c r="H10" s="56">
        <f t="shared" si="0"/>
        <v>1</v>
      </c>
      <c r="I10" s="56">
        <f t="shared" si="1"/>
        <v>1</v>
      </c>
      <c r="K10" s="66" t="str">
        <f>Vorgaben!A9</f>
        <v>Gruppe C</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Spielplan2!$B20</f>
        <v>7</v>
      </c>
      <c r="B11" s="63" t="str">
        <f>Spielplan2!$E20</f>
        <v>D4</v>
      </c>
      <c r="C11" s="64" t="s">
        <v>8</v>
      </c>
      <c r="D11" s="65" t="str">
        <f>Spielplan2!$G20</f>
        <v>D5</v>
      </c>
      <c r="E11" s="14">
        <f>IF(Spielplan2!$H20="","",Spielplan2!$H20)</f>
        <v>1</v>
      </c>
      <c r="F11" s="14" t="s">
        <v>9</v>
      </c>
      <c r="G11" s="14">
        <f>IF(Spielplan2!$J20="","",Spielplan2!$J20)</f>
        <v>1</v>
      </c>
      <c r="H11" s="56">
        <f t="shared" si="0"/>
        <v>1</v>
      </c>
      <c r="I11" s="56">
        <f t="shared" si="1"/>
        <v>1</v>
      </c>
      <c r="J11" s="21"/>
      <c r="K11" s="66" t="str">
        <f>Vorgaben!A10</f>
        <v>C1</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Spielplan2!$B21</f>
        <v>8</v>
      </c>
      <c r="B12" s="63" t="str">
        <f>Spielplan2!$E21</f>
        <v>D3</v>
      </c>
      <c r="C12" s="64" t="s">
        <v>8</v>
      </c>
      <c r="D12" s="65" t="str">
        <f>Spielplan2!$G21</f>
        <v>D1</v>
      </c>
      <c r="E12" s="14">
        <f>IF(Spielplan2!$H21="","",Spielplan2!$H21)</f>
        <v>1</v>
      </c>
      <c r="F12" s="14" t="s">
        <v>9</v>
      </c>
      <c r="G12" s="14">
        <f>IF(Spielplan2!$J21="","",Spielplan2!$J21)</f>
        <v>1</v>
      </c>
      <c r="H12" s="56">
        <f t="shared" si="0"/>
        <v>1</v>
      </c>
      <c r="I12" s="56">
        <f t="shared" si="1"/>
        <v>1</v>
      </c>
      <c r="K12" s="67"/>
      <c r="L12" s="18"/>
      <c r="M12" s="18"/>
      <c r="N12" s="14"/>
      <c r="O12" s="14"/>
      <c r="P12" s="14"/>
      <c r="Q12" s="14"/>
    </row>
    <row r="13" spans="1:17" ht="12.75">
      <c r="A13" s="17"/>
      <c r="B13" s="63"/>
      <c r="C13" s="64"/>
      <c r="D13" s="65"/>
      <c r="E13" s="14"/>
      <c r="F13" s="14"/>
      <c r="G13" s="14"/>
      <c r="H13" s="56"/>
      <c r="I13" s="56">
        <f t="shared" si="1"/>
      </c>
      <c r="K13" s="67"/>
      <c r="L13" s="18"/>
      <c r="M13" s="18"/>
      <c r="N13" s="14"/>
      <c r="O13" s="14"/>
      <c r="P13" s="14"/>
      <c r="Q13" s="14"/>
    </row>
    <row r="14" spans="1:18" ht="15.75" customHeight="1">
      <c r="A14" s="17">
        <f>Spielplan2!$B23</f>
        <v>9</v>
      </c>
      <c r="B14" s="63" t="str">
        <f>Spielplan2!$E23</f>
        <v>C2</v>
      </c>
      <c r="C14" s="64" t="s">
        <v>8</v>
      </c>
      <c r="D14" s="65" t="str">
        <f>Spielplan2!$G23</f>
        <v>C6</v>
      </c>
      <c r="E14" s="14">
        <f>IF(Spielplan2!$H23="","",Spielplan2!$H23)</f>
        <v>1</v>
      </c>
      <c r="F14" s="14" t="s">
        <v>9</v>
      </c>
      <c r="G14" s="14">
        <f>IF(Spielplan2!$J23="","",Spielplan2!$J23)</f>
        <v>1</v>
      </c>
      <c r="H14" s="56">
        <f t="shared" si="0"/>
        <v>1</v>
      </c>
      <c r="I14" s="56">
        <f t="shared" si="1"/>
        <v>1</v>
      </c>
      <c r="K14" s="67"/>
      <c r="L14" s="18"/>
      <c r="M14" s="18"/>
      <c r="N14" s="14"/>
      <c r="O14" s="14"/>
      <c r="P14" s="14"/>
      <c r="Q14" s="14"/>
      <c r="R14" s="175" t="s">
        <v>51</v>
      </c>
    </row>
    <row r="15" spans="1:18" ht="12.75" customHeight="1">
      <c r="A15" s="17"/>
      <c r="B15" s="63"/>
      <c r="C15" s="64"/>
      <c r="D15" s="65"/>
      <c r="E15" s="14"/>
      <c r="F15" s="14"/>
      <c r="G15" s="14"/>
      <c r="H15" s="56"/>
      <c r="I15" s="56"/>
      <c r="K15" s="176" t="s">
        <v>74</v>
      </c>
      <c r="L15" s="173" t="s">
        <v>20</v>
      </c>
      <c r="M15" s="173" t="s">
        <v>0</v>
      </c>
      <c r="N15" s="173" t="s">
        <v>1</v>
      </c>
      <c r="O15" s="173"/>
      <c r="P15" s="173"/>
      <c r="Q15" s="173" t="s">
        <v>21</v>
      </c>
      <c r="R15" s="175"/>
    </row>
    <row r="16" spans="1:18" ht="12.75" customHeight="1">
      <c r="A16" s="17">
        <f>Spielplan2!$B26</f>
        <v>11</v>
      </c>
      <c r="B16" s="63" t="str">
        <f>Spielplan2!$E26</f>
        <v>D2</v>
      </c>
      <c r="C16" s="64" t="s">
        <v>8</v>
      </c>
      <c r="D16" s="65" t="str">
        <f>Spielplan2!$G26</f>
        <v>D4</v>
      </c>
      <c r="E16" s="14">
        <f>IF(Spielplan2!$H26="","",Spielplan2!$H26)</f>
        <v>1</v>
      </c>
      <c r="F16" s="14" t="s">
        <v>9</v>
      </c>
      <c r="G16" s="14">
        <f>IF(Spielplan2!$J26="","",Spielplan2!$J26)</f>
        <v>1</v>
      </c>
      <c r="H16" s="56">
        <f t="shared" si="0"/>
        <v>1</v>
      </c>
      <c r="I16" s="56">
        <f t="shared" si="1"/>
        <v>1</v>
      </c>
      <c r="K16" s="177"/>
      <c r="L16" s="173"/>
      <c r="M16" s="173"/>
      <c r="N16" s="173"/>
      <c r="O16" s="173"/>
      <c r="P16" s="173"/>
      <c r="Q16" s="173"/>
      <c r="R16" s="175"/>
    </row>
    <row r="17" spans="1:24" ht="15.75" customHeight="1">
      <c r="A17" s="17">
        <f>Spielplan2!$B27</f>
        <v>12</v>
      </c>
      <c r="B17" s="63" t="str">
        <f>Spielplan2!$E27</f>
        <v>D6</v>
      </c>
      <c r="C17" s="64" t="s">
        <v>8</v>
      </c>
      <c r="D17" s="65" t="str">
        <f>Spielplan2!$G27</f>
        <v>D5</v>
      </c>
      <c r="E17" s="14">
        <f>IF(Spielplan2!$H27="","",Spielplan2!$H27)</f>
        <v>1</v>
      </c>
      <c r="F17" s="14" t="s">
        <v>9</v>
      </c>
      <c r="G17" s="14">
        <f>IF(Spielplan2!$J27="","",Spielplan2!$J27)</f>
        <v>1</v>
      </c>
      <c r="H17" s="56">
        <f t="shared" si="0"/>
        <v>1</v>
      </c>
      <c r="I17" s="56">
        <f t="shared" si="1"/>
        <v>1</v>
      </c>
      <c r="K17" s="68" t="str">
        <f>Vorgaben!B10</f>
        <v>D1</v>
      </c>
      <c r="L17" s="18">
        <f aca="true" t="shared" si="4" ref="L17:L23">SUM(S17:X17)</f>
        <v>6</v>
      </c>
      <c r="M17" s="18">
        <f>SUM(H7,I12,I21,H31,H41,I52)</f>
        <v>6</v>
      </c>
      <c r="N17" s="14">
        <f>SUM(E7,G12,G21,E31,E41,G52)</f>
        <v>6</v>
      </c>
      <c r="O17" s="14" t="s">
        <v>9</v>
      </c>
      <c r="P17" s="14">
        <f>SUM(G7,E12,E21,G31,G41,E52)</f>
        <v>6</v>
      </c>
      <c r="Q17" s="14">
        <f aca="true" t="shared" si="5" ref="Q17:Q23">N17-P17</f>
        <v>0</v>
      </c>
      <c r="R17" s="10">
        <f>SUM(L17:L23)/2</f>
        <v>21</v>
      </c>
      <c r="S17" s="10">
        <f>IF(OR($E7="",$G7=""),0,1)</f>
        <v>1</v>
      </c>
      <c r="T17" s="10">
        <f>IF(OR($E12="",$G12=""),0,1)</f>
        <v>1</v>
      </c>
      <c r="U17" s="10">
        <f>IF(OR($E21="",$G21=""),0,1)</f>
        <v>1</v>
      </c>
      <c r="V17" s="10">
        <f>IF(OR($E31="",$G31=""),0,1)</f>
        <v>1</v>
      </c>
      <c r="W17" s="10">
        <f>IF(OR($E41="",$G41=""),0,1)</f>
        <v>1</v>
      </c>
      <c r="X17" s="10">
        <f>IF(OR($E52="",$G52=""),0,1)</f>
        <v>1</v>
      </c>
    </row>
    <row r="18" spans="1:24" ht="12.75">
      <c r="A18" s="17">
        <f>Spielplan2!$B25</f>
        <v>10</v>
      </c>
      <c r="B18" s="63" t="str">
        <f>Spielplan2!$E25</f>
        <v>C4</v>
      </c>
      <c r="C18" s="64" t="s">
        <v>8</v>
      </c>
      <c r="D18" s="65" t="str">
        <f>Spielplan2!$G25</f>
        <v>C7</v>
      </c>
      <c r="E18" s="14">
        <f>IF(Spielplan2!$H25="","",Spielplan2!$H25)</f>
        <v>1</v>
      </c>
      <c r="F18" s="14" t="s">
        <v>9</v>
      </c>
      <c r="G18" s="14">
        <f>IF(Spielplan2!$J25="","",Spielplan2!$J25)</f>
        <v>1</v>
      </c>
      <c r="H18" s="56">
        <f t="shared" si="0"/>
        <v>1</v>
      </c>
      <c r="I18" s="56">
        <f t="shared" si="1"/>
        <v>1</v>
      </c>
      <c r="K18" s="68" t="str">
        <f>Vorgaben!B11</f>
        <v>D2</v>
      </c>
      <c r="L18" s="18">
        <f t="shared" si="4"/>
        <v>6</v>
      </c>
      <c r="M18" s="18">
        <f>SUM(H6,H16,H21,I32,I37,I47)</f>
        <v>6</v>
      </c>
      <c r="N18" s="14">
        <f>SUM(E6,E16,E21,G32,G37,G47)</f>
        <v>6</v>
      </c>
      <c r="O18" s="14" t="s">
        <v>9</v>
      </c>
      <c r="P18" s="14">
        <f>SUM(G6,G16,G21,E32,E32,E37,E32,E47)</f>
        <v>8</v>
      </c>
      <c r="Q18" s="14">
        <f t="shared" si="5"/>
        <v>-2</v>
      </c>
      <c r="R18" s="21"/>
      <c r="S18" s="10">
        <f>IF(OR($E6="",$G6=""),0,1)</f>
        <v>1</v>
      </c>
      <c r="T18" s="10">
        <f>IF(OR($E16="",$G16=""),0,1)</f>
        <v>1</v>
      </c>
      <c r="U18" s="10">
        <f>IF(OR($E21="",$G21=""),0,1)</f>
        <v>1</v>
      </c>
      <c r="V18" s="10">
        <f>IF(OR($E32="",$G32=""),0,1)</f>
        <v>1</v>
      </c>
      <c r="W18" s="10">
        <f>IF(OR($E37="",$G37=""),0,1)</f>
        <v>1</v>
      </c>
      <c r="X18" s="10">
        <f>IF(OR($E47="",$G47=""),0,1)</f>
        <v>1</v>
      </c>
    </row>
    <row r="19" spans="1:24" ht="12.75">
      <c r="A19" s="17"/>
      <c r="B19" s="63"/>
      <c r="C19" s="64"/>
      <c r="D19" s="65"/>
      <c r="E19" s="14"/>
      <c r="F19" s="14"/>
      <c r="G19" s="14"/>
      <c r="H19" s="56"/>
      <c r="I19" s="56"/>
      <c r="K19" s="68" t="str">
        <f>Vorgaben!B12</f>
        <v>D3</v>
      </c>
      <c r="L19" s="18">
        <f t="shared" si="4"/>
        <v>6</v>
      </c>
      <c r="M19" s="18">
        <f>SUM(I6,H12,I22,H36,I42,H51)</f>
        <v>6</v>
      </c>
      <c r="N19" s="14">
        <f>SUM(G6,E12,G22,E36,G42,E51)</f>
        <v>6</v>
      </c>
      <c r="O19" s="14" t="s">
        <v>9</v>
      </c>
      <c r="P19" s="14">
        <f>SUM(E6,G12,E22,G36,E42,G51)</f>
        <v>6</v>
      </c>
      <c r="Q19" s="14">
        <f t="shared" si="5"/>
        <v>0</v>
      </c>
      <c r="S19" s="10">
        <f>IF(OR($E6="",$G6=""),0,1)</f>
        <v>1</v>
      </c>
      <c r="T19" s="10">
        <f>IF(OR($E12="",$G12=""),0,1)</f>
        <v>1</v>
      </c>
      <c r="U19" s="10">
        <f>IF(OR($E22="",$G22=""),0,1)</f>
        <v>1</v>
      </c>
      <c r="V19" s="10">
        <f>IF(OR($E36="",$G36=""),0,1)</f>
        <v>1</v>
      </c>
      <c r="W19" s="10">
        <f>IF(OR($E42="",$G42=""),0,1)</f>
        <v>1</v>
      </c>
      <c r="X19" s="10">
        <f>IF(OR($E51="",$G51=""),0,1)</f>
        <v>1</v>
      </c>
    </row>
    <row r="20" spans="1:24" ht="12.75">
      <c r="A20" s="17">
        <f>Spielplan2!$B29</f>
        <v>13</v>
      </c>
      <c r="B20" s="63" t="str">
        <f>Spielplan2!$E29</f>
        <v>C6</v>
      </c>
      <c r="C20" s="64" t="s">
        <v>8</v>
      </c>
      <c r="D20" s="65" t="str">
        <f>Spielplan2!$G29</f>
        <v>C1</v>
      </c>
      <c r="E20" s="14">
        <f>IF(Spielplan2!$H29="","",Spielplan2!$H29)</f>
        <v>1</v>
      </c>
      <c r="F20" s="14" t="s">
        <v>9</v>
      </c>
      <c r="G20" s="14">
        <f>IF(Spielplan2!$J29="","",Spielplan2!$J29)</f>
        <v>1</v>
      </c>
      <c r="H20" s="56">
        <f t="shared" si="0"/>
        <v>1</v>
      </c>
      <c r="I20" s="56">
        <f t="shared" si="1"/>
        <v>1</v>
      </c>
      <c r="K20" s="68" t="str">
        <f>Vorgaben!B13</f>
        <v>D4</v>
      </c>
      <c r="L20" s="18">
        <f t="shared" si="4"/>
        <v>6</v>
      </c>
      <c r="M20" s="18">
        <f>SUM(H11,I16,I26,I31,H42,H56)</f>
        <v>6</v>
      </c>
      <c r="N20" s="14">
        <f>SUM(E11,G16,G26,G31,E42,E56)</f>
        <v>6</v>
      </c>
      <c r="O20" s="14" t="s">
        <v>9</v>
      </c>
      <c r="P20" s="14">
        <f>SUM(G11,E16,E26,E31,G42,G56)</f>
        <v>6</v>
      </c>
      <c r="Q20" s="14">
        <f t="shared" si="5"/>
        <v>0</v>
      </c>
      <c r="S20" s="10">
        <f>IF(OR($E11="",$G11=""),0,1)</f>
        <v>1</v>
      </c>
      <c r="T20" s="10">
        <f>IF(OR($E16="",$G16=""),0,1)</f>
        <v>1</v>
      </c>
      <c r="U20" s="10">
        <f>IF(OR($E26="",$G26=""),0,1)</f>
        <v>1</v>
      </c>
      <c r="V20" s="10">
        <f>IF(OR($E31="",$G31=""),0,1)</f>
        <v>1</v>
      </c>
      <c r="W20" s="10">
        <f>IF(OR($E42="",$G42=""),0,1)</f>
        <v>1</v>
      </c>
      <c r="X20" s="10">
        <f>IF(OR($E56="",$G56=""),0,1)</f>
        <v>1</v>
      </c>
    </row>
    <row r="21" spans="1:24" ht="12.75">
      <c r="A21" s="17">
        <f>Spielplan2!$B31</f>
        <v>15</v>
      </c>
      <c r="B21" s="63" t="str">
        <f>Spielplan2!$E31</f>
        <v>D2</v>
      </c>
      <c r="C21" s="64" t="s">
        <v>8</v>
      </c>
      <c r="D21" s="65" t="str">
        <f>Spielplan2!$G31</f>
        <v>D1</v>
      </c>
      <c r="E21" s="14">
        <f>IF(Spielplan2!$H31="","",Spielplan2!$H31)</f>
        <v>1</v>
      </c>
      <c r="F21" s="14" t="s">
        <v>9</v>
      </c>
      <c r="G21" s="14">
        <f>IF(Spielplan2!$J31="","",Spielplan2!$J31)</f>
        <v>1</v>
      </c>
      <c r="H21" s="56">
        <f t="shared" si="0"/>
        <v>1</v>
      </c>
      <c r="I21" s="56">
        <f t="shared" si="1"/>
        <v>1</v>
      </c>
      <c r="K21" s="68" t="str">
        <f>Vorgaben!B14</f>
        <v>D5</v>
      </c>
      <c r="L21" s="18">
        <f t="shared" si="4"/>
        <v>6</v>
      </c>
      <c r="M21" s="18">
        <f>SUM(I11,I17,H27,I36,H47,H52)</f>
        <v>6</v>
      </c>
      <c r="N21" s="14">
        <f>SUM(G11,G17,E27,G36,E47,E52)</f>
        <v>6</v>
      </c>
      <c r="O21" s="14" t="s">
        <v>9</v>
      </c>
      <c r="P21" s="14">
        <f>SUM(E11,E17,G27,E36,G47,G52)</f>
        <v>6</v>
      </c>
      <c r="Q21" s="14">
        <f t="shared" si="5"/>
        <v>0</v>
      </c>
      <c r="R21" s="20"/>
      <c r="S21" s="10">
        <f>IF(OR($E11="",$G11=""),0,1)</f>
        <v>1</v>
      </c>
      <c r="T21" s="10">
        <f>IF(OR($E17="",$G17=""),0,1)</f>
        <v>1</v>
      </c>
      <c r="U21" s="10">
        <f>IF(OR($E27="",$G27=""),0,1)</f>
        <v>1</v>
      </c>
      <c r="V21" s="10">
        <f>IF(OR($E36="",$G36=""),0,1)</f>
        <v>1</v>
      </c>
      <c r="W21" s="10">
        <f>IF(OR($E47="",$G47=""),0,1)</f>
        <v>1</v>
      </c>
      <c r="X21" s="10">
        <f>IF(OR($E52="",$G52=""),0,1)</f>
        <v>1</v>
      </c>
    </row>
    <row r="22" spans="1:24" ht="12.75">
      <c r="A22" s="17">
        <f>Spielplan2!$B32</f>
        <v>16</v>
      </c>
      <c r="B22" s="63" t="str">
        <f>Spielplan2!$E32</f>
        <v>D7</v>
      </c>
      <c r="C22" s="64" t="s">
        <v>8</v>
      </c>
      <c r="D22" s="65" t="str">
        <f>Spielplan2!$G32</f>
        <v>D3</v>
      </c>
      <c r="E22" s="14">
        <f>IF(Spielplan2!$H32="","",Spielplan2!$H32)</f>
        <v>1</v>
      </c>
      <c r="F22" s="14" t="s">
        <v>9</v>
      </c>
      <c r="G22" s="14">
        <f>IF(Spielplan2!$J32="","",Spielplan2!$J32)</f>
        <v>1</v>
      </c>
      <c r="H22" s="56">
        <f t="shared" si="0"/>
        <v>1</v>
      </c>
      <c r="I22" s="56">
        <f t="shared" si="1"/>
        <v>1</v>
      </c>
      <c r="K22" s="68" t="str">
        <f>Vorgaben!B15</f>
        <v>D6</v>
      </c>
      <c r="L22" s="18">
        <f t="shared" si="4"/>
        <v>6</v>
      </c>
      <c r="M22" s="18">
        <f>SUM(I7,H17,H26,H37,I46,I51)</f>
        <v>6</v>
      </c>
      <c r="N22" s="14">
        <f>SUM(G7,E17,E26,E37,G46,G51)</f>
        <v>6</v>
      </c>
      <c r="O22" s="14" t="s">
        <v>9</v>
      </c>
      <c r="P22" s="14">
        <f>SUM(E51,E46,G37,G26,G17,E7)</f>
        <v>6</v>
      </c>
      <c r="Q22" s="14">
        <f t="shared" si="5"/>
        <v>0</v>
      </c>
      <c r="R22" s="21"/>
      <c r="S22" s="10">
        <f>IF(OR($E7="",$G7=""),0,1)</f>
        <v>1</v>
      </c>
      <c r="T22" s="10">
        <f>IF(OR($E17="",$G17=""),0,1)</f>
        <v>1</v>
      </c>
      <c r="U22" s="10">
        <f>IF(OR($E26="",$G26=""),0,1)</f>
        <v>1</v>
      </c>
      <c r="V22" s="10">
        <f>IF(OR($E37="",$G37=""),0,1)</f>
        <v>1</v>
      </c>
      <c r="W22" s="10">
        <f>IF(OR($E46="",$G46=""),0,1)</f>
        <v>1</v>
      </c>
      <c r="X22" s="10">
        <f>IF(OR($E51="",$G51=""),0,1)</f>
        <v>1</v>
      </c>
    </row>
    <row r="23" spans="1:24" ht="12.75">
      <c r="A23" s="17">
        <f>Spielplan2!$B30</f>
        <v>14</v>
      </c>
      <c r="B23" s="63" t="str">
        <f>Spielplan2!$E30</f>
        <v>C2</v>
      </c>
      <c r="C23" s="64" t="s">
        <v>8</v>
      </c>
      <c r="D23" s="65" t="str">
        <f>Spielplan2!$G30</f>
        <v>C3</v>
      </c>
      <c r="E23" s="14">
        <f>IF(Spielplan2!$H30="","",Spielplan2!$H30)</f>
        <v>1</v>
      </c>
      <c r="F23" s="14" t="s">
        <v>9</v>
      </c>
      <c r="G23" s="14">
        <f>IF(Spielplan2!$J30="","",Spielplan2!$J30)</f>
        <v>1</v>
      </c>
      <c r="H23" s="56">
        <f>IF(OR($E23="",$G23=""),"",IF(E23&gt;G23,3,IF(E23=G23,1,0)))</f>
        <v>1</v>
      </c>
      <c r="I23" s="56">
        <f>IF(OR($E23="",$G23=""),"",IF(G23&gt;E23,3,IF(E23=G23,1,0)))</f>
        <v>1</v>
      </c>
      <c r="K23" s="68" t="str">
        <f>Vorgaben!B16</f>
        <v>D7</v>
      </c>
      <c r="L23" s="18">
        <f t="shared" si="4"/>
        <v>6</v>
      </c>
      <c r="M23" s="18">
        <f>SUM(H22,I27,H32,I41,H46,I56)</f>
        <v>6</v>
      </c>
      <c r="N23" s="14">
        <f>SUM(E22,G27,E32,G41,E46,G56)</f>
        <v>6</v>
      </c>
      <c r="O23" s="14" t="s">
        <v>9</v>
      </c>
      <c r="P23" s="14">
        <f>SUM(G22,E27,G32,E41,G46,E56)</f>
        <v>6</v>
      </c>
      <c r="Q23" s="14">
        <f t="shared" si="5"/>
        <v>0</v>
      </c>
      <c r="S23" s="10">
        <f>IF(OR($E22="",$G22=""),0,1)</f>
        <v>1</v>
      </c>
      <c r="T23" s="10">
        <f>IF(OR($E27="",$G27=""),0,1)</f>
        <v>1</v>
      </c>
      <c r="U23" s="10">
        <f>IF(OR($E32="",$G32=""),0,1)</f>
        <v>1</v>
      </c>
      <c r="V23" s="10">
        <f>IF(OR($E41="",$G41=""),0,1)</f>
        <v>1</v>
      </c>
      <c r="W23" s="10">
        <f>IF(OR($E46="",$G46=""),0,1)</f>
        <v>1</v>
      </c>
      <c r="X23" s="10">
        <f>IF(OR($E56="",$G56=""),0,1)</f>
        <v>1</v>
      </c>
    </row>
    <row r="24" spans="1:17" ht="12.75">
      <c r="A24" s="17"/>
      <c r="B24" s="63"/>
      <c r="C24" s="64"/>
      <c r="D24" s="65"/>
      <c r="E24" s="14"/>
      <c r="F24" s="14"/>
      <c r="G24" s="14"/>
      <c r="H24" s="56"/>
      <c r="I24" s="56"/>
      <c r="L24" s="18"/>
      <c r="M24" s="18"/>
      <c r="N24" s="14"/>
      <c r="O24" s="14"/>
      <c r="P24" s="14"/>
      <c r="Q24" s="14"/>
    </row>
    <row r="25" spans="1:9" ht="12.75">
      <c r="A25" s="17"/>
      <c r="B25" s="63"/>
      <c r="C25" s="64"/>
      <c r="D25" s="65"/>
      <c r="E25" s="14"/>
      <c r="F25" s="14"/>
      <c r="G25" s="14"/>
      <c r="H25" s="56"/>
      <c r="I25" s="56"/>
    </row>
    <row r="26" spans="1:10" ht="12.75">
      <c r="A26" s="17">
        <f>Spielplan2!$B38</f>
        <v>19</v>
      </c>
      <c r="B26" s="63" t="str">
        <f>Spielplan2!$E38</f>
        <v>D6</v>
      </c>
      <c r="C26" s="64" t="s">
        <v>8</v>
      </c>
      <c r="D26" s="65" t="str">
        <f>Spielplan2!$G38</f>
        <v>D4</v>
      </c>
      <c r="E26" s="14">
        <f>IF(Spielplan2!$H38="","",Spielplan2!$H38)</f>
        <v>1</v>
      </c>
      <c r="F26" s="14" t="s">
        <v>9</v>
      </c>
      <c r="G26" s="14">
        <f>IF(Spielplan2!$J38="","",Spielplan2!$J38)</f>
        <v>1</v>
      </c>
      <c r="H26" s="56">
        <f>IF(OR($E26="",$G26=""),"",IF(E26&gt;G26,3,IF(E26=G26,1,0)))</f>
        <v>1</v>
      </c>
      <c r="I26" s="56">
        <f>IF(OR($E26="",$G26=""),"",IF(G26&gt;E26,3,IF(E26=G26,1,0)))</f>
        <v>1</v>
      </c>
      <c r="J26" s="22"/>
    </row>
    <row r="27" spans="1:9" ht="12.75">
      <c r="A27" s="17">
        <f>Spielplan2!$B39</f>
        <v>20</v>
      </c>
      <c r="B27" s="63" t="str">
        <f>Spielplan2!$E39</f>
        <v>D5</v>
      </c>
      <c r="C27" s="64" t="s">
        <v>8</v>
      </c>
      <c r="D27" s="65" t="str">
        <f>Spielplan2!$G39</f>
        <v>D7</v>
      </c>
      <c r="E27" s="14">
        <f>IF(Spielplan2!$H39="","",Spielplan2!$H39)</f>
        <v>1</v>
      </c>
      <c r="F27" s="14" t="s">
        <v>9</v>
      </c>
      <c r="G27" s="14">
        <f>IF(Spielplan2!$J39="","",Spielplan2!$J39)</f>
        <v>1</v>
      </c>
      <c r="H27" s="56">
        <f aca="true" t="shared" si="6" ref="H27:H54">IF(OR($E27="",$G27=""),"",IF(E27&gt;G27,3,IF(E27=G27,1,0)))</f>
        <v>1</v>
      </c>
      <c r="I27" s="56">
        <f aca="true" t="shared" si="7" ref="I27:I54">IF(OR($E27="",$G27=""),"",IF(G27&gt;E27,3,IF(E27=G27,1,0)))</f>
        <v>1</v>
      </c>
    </row>
    <row r="28" spans="1:9" ht="12.75">
      <c r="A28" s="17">
        <f>Spielplan2!$B35</f>
        <v>17</v>
      </c>
      <c r="B28" s="63" t="str">
        <f>Spielplan2!$E35</f>
        <v>C7</v>
      </c>
      <c r="C28" s="64" t="s">
        <v>8</v>
      </c>
      <c r="D28" s="65" t="str">
        <f>Spielplan2!$G35</f>
        <v>C1</v>
      </c>
      <c r="E28" s="14">
        <f>IF(Spielplan2!$H35="","",Spielplan2!$H35)</f>
        <v>1</v>
      </c>
      <c r="F28" s="14" t="s">
        <v>9</v>
      </c>
      <c r="G28" s="14">
        <f>IF(Spielplan2!$J35="","",Spielplan2!$J35)</f>
        <v>1</v>
      </c>
      <c r="H28" s="56">
        <f t="shared" si="6"/>
        <v>1</v>
      </c>
      <c r="I28" s="56">
        <f t="shared" si="7"/>
        <v>1</v>
      </c>
    </row>
    <row r="29" spans="1:9" ht="12.75">
      <c r="A29" s="17"/>
      <c r="B29" s="63"/>
      <c r="C29" s="64"/>
      <c r="D29" s="65"/>
      <c r="E29" s="14"/>
      <c r="F29" s="14"/>
      <c r="G29" s="14"/>
      <c r="H29" s="56"/>
      <c r="I29" s="56"/>
    </row>
    <row r="30" spans="1:9" ht="12.75">
      <c r="A30" s="17">
        <f>Spielplan2!$B37</f>
        <v>18</v>
      </c>
      <c r="B30" s="63" t="str">
        <f>Spielplan2!$E37</f>
        <v>C6</v>
      </c>
      <c r="C30" s="64" t="s">
        <v>8</v>
      </c>
      <c r="D30" s="65" t="str">
        <f>Spielplan2!$G37</f>
        <v>C4</v>
      </c>
      <c r="E30" s="14">
        <f>IF(Spielplan2!$H37="","",Spielplan2!$H37)</f>
        <v>1</v>
      </c>
      <c r="F30" s="14" t="s">
        <v>9</v>
      </c>
      <c r="G30" s="14">
        <f>IF(Spielplan2!$J37="","",Spielplan2!$J37)</f>
        <v>1</v>
      </c>
      <c r="H30" s="56">
        <f t="shared" si="6"/>
        <v>1</v>
      </c>
      <c r="I30" s="56">
        <f t="shared" si="7"/>
        <v>1</v>
      </c>
    </row>
    <row r="31" spans="1:9" ht="12.75">
      <c r="A31" s="17">
        <f>Spielplan2!$B42</f>
        <v>23</v>
      </c>
      <c r="B31" s="63" t="str">
        <f>Spielplan2!$E42</f>
        <v>D1</v>
      </c>
      <c r="C31" s="64" t="s">
        <v>8</v>
      </c>
      <c r="D31" s="65" t="str">
        <f>Spielplan2!$G42</f>
        <v>D4</v>
      </c>
      <c r="E31" s="14">
        <f>IF(Spielplan2!$H42="","",Spielplan2!$H42)</f>
        <v>1</v>
      </c>
      <c r="F31" s="14" t="s">
        <v>9</v>
      </c>
      <c r="G31" s="14">
        <f>IF(Spielplan2!$J42="","",Spielplan2!$J42)</f>
        <v>1</v>
      </c>
      <c r="H31" s="56">
        <f t="shared" si="6"/>
        <v>1</v>
      </c>
      <c r="I31" s="56">
        <f t="shared" si="7"/>
        <v>1</v>
      </c>
    </row>
    <row r="32" spans="1:9" ht="12.75">
      <c r="A32" s="17">
        <f>Spielplan2!$B43</f>
        <v>24</v>
      </c>
      <c r="B32" s="63" t="str">
        <f>Spielplan2!$E43</f>
        <v>D7</v>
      </c>
      <c r="C32" s="64" t="s">
        <v>8</v>
      </c>
      <c r="D32" s="65" t="str">
        <f>Spielplan2!$G43</f>
        <v>D2</v>
      </c>
      <c r="E32" s="14">
        <f>IF(Spielplan2!$H43="","",Spielplan2!$H43)</f>
        <v>1</v>
      </c>
      <c r="F32" s="14" t="s">
        <v>9</v>
      </c>
      <c r="G32" s="14">
        <f>IF(Spielplan2!$J43="","",Spielplan2!$J43)</f>
        <v>1</v>
      </c>
      <c r="H32" s="56">
        <f t="shared" si="6"/>
        <v>1</v>
      </c>
      <c r="I32" s="56">
        <f t="shared" si="7"/>
        <v>1</v>
      </c>
    </row>
    <row r="33" spans="1:9" ht="12.75">
      <c r="A33" s="17">
        <f>Spielplan2!$B40</f>
        <v>21</v>
      </c>
      <c r="B33" s="63" t="str">
        <f>Spielplan2!$E40</f>
        <v>C3</v>
      </c>
      <c r="C33" s="64" t="s">
        <v>8</v>
      </c>
      <c r="D33" s="65" t="str">
        <f>Spielplan2!$G40</f>
        <v>C5</v>
      </c>
      <c r="E33" s="14">
        <f>IF(Spielplan2!$H40="","",Spielplan2!$H40)</f>
        <v>1</v>
      </c>
      <c r="F33" s="14" t="s">
        <v>9</v>
      </c>
      <c r="G33" s="14">
        <f>IF(Spielplan2!$J40="","",Spielplan2!$J40)</f>
        <v>1</v>
      </c>
      <c r="H33" s="56">
        <f t="shared" si="6"/>
        <v>1</v>
      </c>
      <c r="I33" s="56">
        <f t="shared" si="7"/>
        <v>1</v>
      </c>
    </row>
    <row r="34" spans="1:9" ht="12.75">
      <c r="A34" s="17">
        <f>Spielplan2!$B41</f>
        <v>22</v>
      </c>
      <c r="B34" s="63" t="str">
        <f>Spielplan2!$E41</f>
        <v>C7</v>
      </c>
      <c r="C34" s="64" t="s">
        <v>8</v>
      </c>
      <c r="D34" s="65" t="str">
        <f>Spielplan2!$G41</f>
        <v>C2</v>
      </c>
      <c r="E34" s="14">
        <f>IF(Spielplan2!$H41="","",Spielplan2!$H41)</f>
        <v>1</v>
      </c>
      <c r="F34" s="14" t="s">
        <v>9</v>
      </c>
      <c r="G34" s="14">
        <f>IF(Spielplan2!$J41="","",Spielplan2!$J41)</f>
        <v>1</v>
      </c>
      <c r="H34" s="56">
        <f t="shared" si="6"/>
        <v>1</v>
      </c>
      <c r="I34" s="56">
        <f t="shared" si="7"/>
        <v>1</v>
      </c>
    </row>
    <row r="35" spans="1:9" ht="12.75">
      <c r="A35" s="17"/>
      <c r="B35" s="63"/>
      <c r="C35" s="64"/>
      <c r="D35" s="65"/>
      <c r="E35" s="14"/>
      <c r="F35" s="14"/>
      <c r="G35" s="14"/>
      <c r="H35" s="56"/>
      <c r="I35" s="56"/>
    </row>
    <row r="36" spans="1:9" ht="12.75">
      <c r="A36" s="17">
        <f>Spielplan2!$B47</f>
        <v>27</v>
      </c>
      <c r="B36" s="63" t="str">
        <f>Spielplan2!$E47</f>
        <v>D3</v>
      </c>
      <c r="C36" s="64" t="s">
        <v>8</v>
      </c>
      <c r="D36" s="65" t="str">
        <f>Spielplan2!$G47</f>
        <v>D5</v>
      </c>
      <c r="E36" s="14">
        <f>IF(Spielplan2!$H47="","",Spielplan2!$H47)</f>
        <v>1</v>
      </c>
      <c r="F36" s="14" t="s">
        <v>9</v>
      </c>
      <c r="G36" s="14">
        <f>IF(Spielplan2!$J47="","",Spielplan2!$J47)</f>
        <v>1</v>
      </c>
      <c r="H36" s="56">
        <f t="shared" si="6"/>
        <v>1</v>
      </c>
      <c r="I36" s="56">
        <f t="shared" si="7"/>
        <v>1</v>
      </c>
    </row>
    <row r="37" spans="1:9" ht="12.75">
      <c r="A37" s="17">
        <f>Spielplan2!$B48</f>
        <v>28</v>
      </c>
      <c r="B37" s="63" t="str">
        <f>Spielplan2!$E48</f>
        <v>D6</v>
      </c>
      <c r="C37" s="64" t="s">
        <v>8</v>
      </c>
      <c r="D37" s="65" t="str">
        <f>Spielplan2!$G48</f>
        <v>D2</v>
      </c>
      <c r="E37" s="14">
        <f>IF(Spielplan2!$H48="","",Spielplan2!$H48)</f>
        <v>1</v>
      </c>
      <c r="F37" s="14" t="s">
        <v>9</v>
      </c>
      <c r="G37" s="14">
        <f>IF(Spielplan2!$J48="","",Spielplan2!$J48)</f>
        <v>1</v>
      </c>
      <c r="H37" s="56">
        <f t="shared" si="6"/>
        <v>1</v>
      </c>
      <c r="I37" s="56">
        <f t="shared" si="7"/>
        <v>1</v>
      </c>
    </row>
    <row r="38" spans="1:9" ht="12.75">
      <c r="A38" s="17">
        <f>Spielplan2!$B49</f>
        <v>0</v>
      </c>
      <c r="B38" s="63">
        <f>Spielplan2!$E49</f>
        <v>0</v>
      </c>
      <c r="C38" s="64" t="s">
        <v>8</v>
      </c>
      <c r="D38" s="65">
        <f>Spielplan2!$G49</f>
        <v>0</v>
      </c>
      <c r="E38" s="14">
        <f>IF(Spielplan2!$H49="","",Spielplan2!$H49)</f>
      </c>
      <c r="F38" s="14" t="s">
        <v>9</v>
      </c>
      <c r="G38" s="14">
        <f>IF(Spielplan2!$J49="","",Spielplan2!$J49)</f>
      </c>
      <c r="H38" s="56">
        <f t="shared" si="6"/>
      </c>
      <c r="I38" s="56">
        <f t="shared" si="7"/>
      </c>
    </row>
    <row r="39" spans="1:9" ht="12.75">
      <c r="A39" s="17">
        <f>Spielplan2!$B45</f>
        <v>25</v>
      </c>
      <c r="B39" s="63" t="str">
        <f>Spielplan2!$E45</f>
        <v>C3</v>
      </c>
      <c r="C39" s="64" t="s">
        <v>8</v>
      </c>
      <c r="D39" s="65" t="str">
        <f>Spielplan2!$G45</f>
        <v>C4</v>
      </c>
      <c r="E39" s="14">
        <f>IF(Spielplan2!$H45="","",Spielplan2!$H45)</f>
        <v>1</v>
      </c>
      <c r="F39" s="14" t="s">
        <v>9</v>
      </c>
      <c r="G39" s="14">
        <f>IF(Spielplan2!$J45="","",Spielplan2!$J45)</f>
        <v>1</v>
      </c>
      <c r="H39" s="56">
        <f t="shared" si="6"/>
        <v>1</v>
      </c>
      <c r="I39" s="56">
        <f t="shared" si="7"/>
        <v>1</v>
      </c>
    </row>
    <row r="40" spans="1:9" ht="12.75">
      <c r="A40" s="17">
        <f>Spielplan2!$B46</f>
        <v>26</v>
      </c>
      <c r="B40" s="63" t="str">
        <f>Spielplan2!$E46</f>
        <v>C5</v>
      </c>
      <c r="C40" s="64" t="s">
        <v>8</v>
      </c>
      <c r="D40" s="65" t="str">
        <f>Spielplan2!$G46</f>
        <v>C2</v>
      </c>
      <c r="E40" s="14">
        <f>IF(Spielplan2!$H46="","",Spielplan2!$H46)</f>
        <v>1</v>
      </c>
      <c r="F40" s="14" t="s">
        <v>9</v>
      </c>
      <c r="G40" s="14">
        <f>IF(Spielplan2!$J46="","",Spielplan2!$J46)</f>
        <v>1</v>
      </c>
      <c r="H40" s="56">
        <f t="shared" si="6"/>
        <v>1</v>
      </c>
      <c r="I40" s="56">
        <f t="shared" si="7"/>
        <v>1</v>
      </c>
    </row>
    <row r="41" spans="1:9" ht="12.75">
      <c r="A41" s="17">
        <f>Spielplan2!$B52</f>
        <v>31</v>
      </c>
      <c r="B41" s="63" t="str">
        <f>Spielplan2!$E52</f>
        <v>D1</v>
      </c>
      <c r="C41" s="64" t="s">
        <v>8</v>
      </c>
      <c r="D41" s="65" t="str">
        <f>Spielplan2!$G52</f>
        <v>D7</v>
      </c>
      <c r="E41" s="14">
        <f>IF(Spielplan2!$H52="","",Spielplan2!$H52)</f>
        <v>1</v>
      </c>
      <c r="F41" s="14" t="s">
        <v>9</v>
      </c>
      <c r="G41" s="14">
        <f>IF(Spielplan2!$J52="","",Spielplan2!$J52)</f>
        <v>1</v>
      </c>
      <c r="H41" s="56">
        <f t="shared" si="6"/>
        <v>1</v>
      </c>
      <c r="I41" s="56">
        <f t="shared" si="7"/>
        <v>1</v>
      </c>
    </row>
    <row r="42" spans="1:9" ht="12.75">
      <c r="A42" s="17">
        <f>Spielplan2!$B53</f>
        <v>32</v>
      </c>
      <c r="B42" s="63" t="str">
        <f>Spielplan2!$E53</f>
        <v>D4</v>
      </c>
      <c r="C42" s="64" t="s">
        <v>8</v>
      </c>
      <c r="D42" s="65" t="str">
        <f>Spielplan2!$G53</f>
        <v>D3</v>
      </c>
      <c r="E42" s="14">
        <f>IF(Spielplan2!$H53="","",Spielplan2!$H53)</f>
        <v>1</v>
      </c>
      <c r="F42" s="14" t="s">
        <v>9</v>
      </c>
      <c r="G42" s="14">
        <f>IF(Spielplan2!$J53="","",Spielplan2!$J53)</f>
        <v>1</v>
      </c>
      <c r="H42" s="56">
        <f t="shared" si="6"/>
        <v>1</v>
      </c>
      <c r="I42" s="56">
        <f t="shared" si="7"/>
        <v>1</v>
      </c>
    </row>
    <row r="43" spans="1:9" ht="12.75">
      <c r="A43" s="17"/>
      <c r="B43" s="63"/>
      <c r="C43" s="64"/>
      <c r="D43" s="65"/>
      <c r="E43" s="14"/>
      <c r="F43" s="14"/>
      <c r="G43" s="14"/>
      <c r="H43" s="56"/>
      <c r="I43" s="56"/>
    </row>
    <row r="44" spans="1:9" ht="12.75">
      <c r="A44" s="17"/>
      <c r="B44" s="63"/>
      <c r="C44" s="64"/>
      <c r="D44" s="65"/>
      <c r="E44" s="14"/>
      <c r="F44" s="14"/>
      <c r="G44" s="14"/>
      <c r="H44" s="56"/>
      <c r="I44" s="56"/>
    </row>
    <row r="45" spans="1:9" ht="12.75">
      <c r="A45" s="17">
        <f>Spielplan2!$B50</f>
        <v>29</v>
      </c>
      <c r="B45" s="63" t="str">
        <f>Spielplan2!$E50</f>
        <v>C1</v>
      </c>
      <c r="C45" s="64" t="s">
        <v>8</v>
      </c>
      <c r="D45" s="65" t="str">
        <f>Spielplan2!$G50</f>
        <v>C4</v>
      </c>
      <c r="E45" s="14">
        <f>IF(Spielplan2!$H50="","",Spielplan2!$H50)</f>
        <v>1</v>
      </c>
      <c r="F45" s="14" t="s">
        <v>9</v>
      </c>
      <c r="G45" s="14">
        <f>IF(Spielplan2!$J50="","",Spielplan2!$J50)</f>
        <v>1</v>
      </c>
      <c r="H45" s="56">
        <f t="shared" si="6"/>
        <v>1</v>
      </c>
      <c r="I45" s="56">
        <f t="shared" si="7"/>
        <v>1</v>
      </c>
    </row>
    <row r="46" spans="1:9" ht="12.75">
      <c r="A46" s="17">
        <f>Spielplan2!$B58</f>
        <v>35</v>
      </c>
      <c r="B46" s="63" t="str">
        <f>Spielplan2!$E58</f>
        <v>D7</v>
      </c>
      <c r="C46" s="64" t="s">
        <v>8</v>
      </c>
      <c r="D46" s="65" t="str">
        <f>Spielplan2!$G58</f>
        <v>D6</v>
      </c>
      <c r="E46" s="14">
        <f>IF(Spielplan2!$H58="","",Spielplan2!$H58)</f>
        <v>1</v>
      </c>
      <c r="F46" s="14" t="s">
        <v>9</v>
      </c>
      <c r="G46" s="14">
        <f>IF(Spielplan2!$J58="","",Spielplan2!$J58)</f>
        <v>1</v>
      </c>
      <c r="H46" s="56">
        <f t="shared" si="6"/>
        <v>1</v>
      </c>
      <c r="I46" s="56">
        <f t="shared" si="7"/>
        <v>1</v>
      </c>
    </row>
    <row r="47" spans="1:9" ht="12.75">
      <c r="A47" s="17">
        <f>Spielplan2!$B59</f>
        <v>36</v>
      </c>
      <c r="B47" s="63" t="str">
        <f>Spielplan2!$E59</f>
        <v>D5</v>
      </c>
      <c r="C47" s="64" t="s">
        <v>8</v>
      </c>
      <c r="D47" s="65" t="str">
        <f>Spielplan2!$G59</f>
        <v>D2</v>
      </c>
      <c r="E47" s="14">
        <f>IF(Spielplan2!$H59="","",Spielplan2!$H59)</f>
        <v>1</v>
      </c>
      <c r="F47" s="14" t="s">
        <v>9</v>
      </c>
      <c r="G47" s="14">
        <f>IF(Spielplan2!$J59="","",Spielplan2!$J59)</f>
        <v>1</v>
      </c>
      <c r="H47" s="56">
        <f t="shared" si="6"/>
        <v>1</v>
      </c>
      <c r="I47" s="56">
        <f t="shared" si="7"/>
        <v>1</v>
      </c>
    </row>
    <row r="48" spans="1:9" ht="12.75">
      <c r="A48" s="17">
        <f>Spielplan2!$B51</f>
        <v>30</v>
      </c>
      <c r="B48" s="63" t="str">
        <f>Spielplan2!$E51</f>
        <v>C6</v>
      </c>
      <c r="C48" s="64" t="s">
        <v>8</v>
      </c>
      <c r="D48" s="65" t="str">
        <f>Spielplan2!$G51</f>
        <v>C5</v>
      </c>
      <c r="E48" s="14">
        <f>IF(Spielplan2!$H51="","",Spielplan2!$H51)</f>
        <v>1</v>
      </c>
      <c r="F48" s="14" t="s">
        <v>9</v>
      </c>
      <c r="G48" s="14">
        <f>IF(Spielplan2!$J51="","",Spielplan2!$J51)</f>
        <v>1</v>
      </c>
      <c r="H48" s="56">
        <f t="shared" si="6"/>
        <v>1</v>
      </c>
      <c r="I48" s="56">
        <f t="shared" si="7"/>
        <v>1</v>
      </c>
    </row>
    <row r="49" spans="1:9" ht="12.75">
      <c r="A49" s="17"/>
      <c r="B49" s="63"/>
      <c r="C49" s="64"/>
      <c r="D49" s="65"/>
      <c r="E49" s="14"/>
      <c r="F49" s="14"/>
      <c r="G49" s="14"/>
      <c r="H49" s="56"/>
      <c r="I49" s="56"/>
    </row>
    <row r="50" spans="1:9" ht="12.75">
      <c r="A50" s="17">
        <f>Spielplan2!$B56</f>
        <v>33</v>
      </c>
      <c r="B50" s="63" t="str">
        <f>Spielplan2!$E56</f>
        <v>C3</v>
      </c>
      <c r="C50" s="64" t="s">
        <v>8</v>
      </c>
      <c r="D50" s="65" t="str">
        <f>Spielplan2!$G56</f>
        <v>C7</v>
      </c>
      <c r="E50" s="14">
        <f>IF(Spielplan2!$H56="","",Spielplan2!$H56)</f>
        <v>1</v>
      </c>
      <c r="F50" s="14" t="s">
        <v>9</v>
      </c>
      <c r="G50" s="14">
        <f>IF(Spielplan2!$J56="","",Spielplan2!$J56)</f>
        <v>1</v>
      </c>
      <c r="H50" s="56">
        <f t="shared" si="6"/>
        <v>1</v>
      </c>
      <c r="I50" s="56">
        <f t="shared" si="7"/>
        <v>1</v>
      </c>
    </row>
    <row r="51" spans="1:9" ht="12.75">
      <c r="A51" s="17">
        <f>Spielplan2!$B63</f>
        <v>39</v>
      </c>
      <c r="B51" s="63" t="str">
        <f>Spielplan2!$E63</f>
        <v>D3</v>
      </c>
      <c r="C51" s="64" t="s">
        <v>8</v>
      </c>
      <c r="D51" s="65" t="str">
        <f>Spielplan2!$G63</f>
        <v>D6</v>
      </c>
      <c r="E51" s="14">
        <f>IF(Spielplan2!$H63="","",Spielplan2!$H63)</f>
        <v>1</v>
      </c>
      <c r="F51" s="14" t="s">
        <v>9</v>
      </c>
      <c r="G51" s="14">
        <f>IF(Spielplan2!$J63="","",Spielplan2!$J63)</f>
        <v>1</v>
      </c>
      <c r="H51" s="56">
        <f t="shared" si="6"/>
        <v>1</v>
      </c>
      <c r="I51" s="56">
        <f t="shared" si="7"/>
        <v>1</v>
      </c>
    </row>
    <row r="52" spans="1:9" ht="12.75">
      <c r="A52" s="17">
        <f>Spielplan2!$B64</f>
        <v>40</v>
      </c>
      <c r="B52" s="63" t="str">
        <f>Spielplan2!$E64</f>
        <v>D5</v>
      </c>
      <c r="C52" s="64" t="s">
        <v>8</v>
      </c>
      <c r="D52" s="65" t="str">
        <f>Spielplan2!$G64</f>
        <v>D1</v>
      </c>
      <c r="E52" s="14">
        <f>IF(Spielplan2!$H64="","",Spielplan2!$H64)</f>
        <v>1</v>
      </c>
      <c r="F52" s="14" t="s">
        <v>9</v>
      </c>
      <c r="G52" s="14">
        <f>IF(Spielplan2!$J64="","",Spielplan2!$J64)</f>
        <v>1</v>
      </c>
      <c r="H52" s="56">
        <f t="shared" si="6"/>
        <v>1</v>
      </c>
      <c r="I52" s="56">
        <f t="shared" si="7"/>
        <v>1</v>
      </c>
    </row>
    <row r="53" spans="1:9" ht="12.75">
      <c r="A53" s="17"/>
      <c r="B53" s="63"/>
      <c r="C53" s="64"/>
      <c r="D53" s="65"/>
      <c r="E53" s="14"/>
      <c r="F53" s="14"/>
      <c r="G53" s="14"/>
      <c r="H53" s="56"/>
      <c r="I53" s="56"/>
    </row>
    <row r="54" spans="1:9" ht="12.75">
      <c r="A54" s="17">
        <f>Spielplan2!$B57</f>
        <v>34</v>
      </c>
      <c r="B54" s="63" t="str">
        <f>Spielplan2!$E57</f>
        <v>C4</v>
      </c>
      <c r="C54" s="64" t="s">
        <v>8</v>
      </c>
      <c r="D54" s="65" t="str">
        <f>Spielplan2!$G57</f>
        <v>C2</v>
      </c>
      <c r="E54" s="14">
        <f>IF(Spielplan2!$H57="","",Spielplan2!$H57)</f>
        <v>1</v>
      </c>
      <c r="F54" s="14" t="s">
        <v>9</v>
      </c>
      <c r="G54" s="14">
        <f>IF(Spielplan2!$J57="","",Spielplan2!$J57)</f>
        <v>1</v>
      </c>
      <c r="H54" s="56">
        <f t="shared" si="6"/>
        <v>1</v>
      </c>
      <c r="I54" s="56">
        <f t="shared" si="7"/>
        <v>1</v>
      </c>
    </row>
    <row r="55" spans="1:9" ht="12.75">
      <c r="A55" s="17">
        <f>Spielplan2!$B61</f>
        <v>37</v>
      </c>
      <c r="B55" s="63" t="str">
        <f>Spielplan2!$E61</f>
        <v>C1</v>
      </c>
      <c r="C55" s="64" t="s">
        <v>8</v>
      </c>
      <c r="D55" s="65" t="str">
        <f>Spielplan2!$G61</f>
        <v>C5</v>
      </c>
      <c r="E55" s="14">
        <f>IF(Spielplan2!$H61="","",Spielplan2!$H61)</f>
        <v>1</v>
      </c>
      <c r="F55" s="14" t="s">
        <v>9</v>
      </c>
      <c r="G55" s="14">
        <f>IF(Spielplan2!$J61="","",Spielplan2!$J61)</f>
        <v>1</v>
      </c>
      <c r="H55" s="56">
        <f>IF(OR($E55="",$G55=""),"",IF(E55&gt;G55,3,IF(E55=G55,1,0)))</f>
        <v>1</v>
      </c>
      <c r="I55" s="56">
        <f>IF(OR($E55="",$G55=""),"",IF(G55&gt;E55,3,IF(E55=G55,1,0)))</f>
        <v>1</v>
      </c>
    </row>
    <row r="56" spans="1:9" ht="12.75">
      <c r="A56" s="17">
        <f>Spielplan2!$B67</f>
        <v>42</v>
      </c>
      <c r="B56" s="63" t="str">
        <f>Spielplan2!$E67</f>
        <v>D4</v>
      </c>
      <c r="C56" s="64" t="s">
        <v>8</v>
      </c>
      <c r="D56" s="65" t="str">
        <f>Spielplan2!$G67</f>
        <v>D7</v>
      </c>
      <c r="E56" s="14">
        <f>IF(Spielplan2!$H67="","",Spielplan2!$H67)</f>
        <v>1</v>
      </c>
      <c r="F56" s="14" t="s">
        <v>9</v>
      </c>
      <c r="G56" s="14">
        <f>IF(Spielplan2!$J67="","",Spielplan2!$J67)</f>
        <v>1</v>
      </c>
      <c r="H56" s="56">
        <f>IF(OR($E56="",$G56=""),"",IF(E56&gt;G56,3,IF(E56=G56,1,0)))</f>
        <v>1</v>
      </c>
      <c r="I56" s="56">
        <f>IF(OR($E56="",$G56=""),"",IF(G56&gt;E56,3,IF(E56=G56,1,0)))</f>
        <v>1</v>
      </c>
    </row>
    <row r="57" spans="1:9" ht="12.75">
      <c r="A57" s="17">
        <f>Spielplan2!$B62</f>
        <v>38</v>
      </c>
      <c r="B57" s="63" t="str">
        <f>Spielplan2!$E62</f>
        <v>C7</v>
      </c>
      <c r="C57" s="64" t="s">
        <v>8</v>
      </c>
      <c r="D57" s="65" t="str">
        <f>Spielplan2!$G62</f>
        <v>C6</v>
      </c>
      <c r="E57" s="14">
        <f>IF(Spielplan2!$H62="","",Spielplan2!$H62)</f>
        <v>1</v>
      </c>
      <c r="F57" s="14" t="s">
        <v>9</v>
      </c>
      <c r="G57" s="14">
        <f>IF(Spielplan2!$J62="","",Spielplan2!$J62)</f>
        <v>1</v>
      </c>
      <c r="H57" s="56">
        <f>IF(OR($E57="",$G57=""),"",IF(E57&gt;G57,3,IF(E57=G57,1,0)))</f>
        <v>1</v>
      </c>
      <c r="I57" s="56">
        <f>IF(OR($E57="",$G57=""),"",IF(G57&gt;E57,3,IF(E57=G57,1,0)))</f>
        <v>1</v>
      </c>
    </row>
    <row r="58" spans="1:9" ht="12.75">
      <c r="A58" s="17"/>
      <c r="B58" s="63"/>
      <c r="C58" s="64"/>
      <c r="D58" s="65"/>
      <c r="E58" s="14"/>
      <c r="F58" s="14"/>
      <c r="G58" s="14"/>
      <c r="H58" s="56"/>
      <c r="I58" s="56"/>
    </row>
    <row r="59" spans="1:9" ht="12.75">
      <c r="A59" s="17">
        <f>Spielplan2!$B66</f>
        <v>41</v>
      </c>
      <c r="B59" s="63" t="str">
        <f>Spielplan2!$E66</f>
        <v>C1</v>
      </c>
      <c r="C59" s="64" t="s">
        <v>8</v>
      </c>
      <c r="D59" s="65" t="str">
        <f>Spielplan2!$G66</f>
        <v>C3</v>
      </c>
      <c r="E59" s="14">
        <f>IF(Spielplan2!$H66="","",Spielplan2!$H66)</f>
        <v>1</v>
      </c>
      <c r="F59" s="14" t="s">
        <v>9</v>
      </c>
      <c r="G59" s="14">
        <f>IF(Spielplan2!$J66="","",Spielplan2!$J66)</f>
        <v>1</v>
      </c>
      <c r="H59" s="56">
        <f>IF(OR($E59="",$G59=""),"",IF(E59&gt;G59,3,IF(E59=G59,1,0)))</f>
        <v>1</v>
      </c>
      <c r="I59" s="56">
        <f>IF(OR($E59="",$G59=""),"",IF(G59&gt;E59,3,IF(E59=G59,1,0)))</f>
        <v>1</v>
      </c>
    </row>
  </sheetData>
  <sheetProtection password="E760" sheet="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A12" sqref="A12"/>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73" t="s">
        <v>7</v>
      </c>
      <c r="F2" s="173"/>
      <c r="G2" s="173"/>
      <c r="H2" s="55" t="s">
        <v>18</v>
      </c>
      <c r="I2" s="55" t="s">
        <v>19</v>
      </c>
      <c r="J2" s="15"/>
      <c r="K2" s="14" t="s">
        <v>57</v>
      </c>
      <c r="L2" s="16" t="s">
        <v>20</v>
      </c>
      <c r="M2" s="16" t="s">
        <v>0</v>
      </c>
      <c r="N2" s="174" t="s">
        <v>1</v>
      </c>
      <c r="O2" s="174"/>
      <c r="P2" s="174"/>
      <c r="Q2" s="16" t="s">
        <v>21</v>
      </c>
      <c r="R2" s="11" t="s">
        <v>25</v>
      </c>
      <c r="S2" s="10" t="s">
        <v>22</v>
      </c>
      <c r="T2" s="10" t="s">
        <v>23</v>
      </c>
      <c r="U2" s="10" t="s">
        <v>24</v>
      </c>
      <c r="V2" s="10" t="s">
        <v>29</v>
      </c>
      <c r="W2" s="10" t="s">
        <v>30</v>
      </c>
      <c r="X2" s="10" t="s">
        <v>31</v>
      </c>
      <c r="Y2" s="10" t="s">
        <v>32</v>
      </c>
      <c r="Z2" s="10" t="s">
        <v>33</v>
      </c>
    </row>
    <row r="3" spans="1:26" ht="12.75">
      <c r="A3" s="17"/>
      <c r="B3" s="63" t="str">
        <f>Spielplan1!$E12</f>
        <v>A4</v>
      </c>
      <c r="C3" s="64" t="s">
        <v>8</v>
      </c>
      <c r="D3" s="65" t="str">
        <f>Spielplan1!$G12</f>
        <v>A5</v>
      </c>
      <c r="E3" s="14">
        <f>IF(Spielplan1!$H12="","",Spielplan1!$H12)</f>
        <v>1</v>
      </c>
      <c r="F3" s="14" t="s">
        <v>9</v>
      </c>
      <c r="G3" s="14">
        <f>IF(Spielplan1!$J12="","",Spielplan1!$J12)</f>
        <v>1</v>
      </c>
      <c r="H3" s="56">
        <f aca="true" t="shared" si="0" ref="H3:H22">IF(OR($E3="",$G3=""),"",IF(E3&gt;G3,3,IF(E3=G3,1,0)))</f>
        <v>1</v>
      </c>
      <c r="I3" s="56">
        <f aca="true" t="shared" si="1" ref="I3:I22">IF(OR($E3="",$G3=""),"",IF(G3&gt;E3,3,IF(E3=G3,1,0)))</f>
        <v>1</v>
      </c>
      <c r="K3" s="66" t="str">
        <f>Vorgaben!A2</f>
        <v>A1</v>
      </c>
      <c r="L3" s="18">
        <f>SUM(S3:Z3)</f>
        <v>6</v>
      </c>
      <c r="M3" s="18">
        <f>SUM(H5,I13,I20,I28,I35,H45,H55,H59)</f>
        <v>6</v>
      </c>
      <c r="N3" s="14">
        <f>SUM(E5,G13,G20,G28,G35,E45,G55,G59)</f>
        <v>6</v>
      </c>
      <c r="O3" s="14" t="s">
        <v>9</v>
      </c>
      <c r="P3" s="14">
        <f>SUM(G5,E13,E20,E28,E35,G45,G55,G59)</f>
        <v>6</v>
      </c>
      <c r="Q3" s="14">
        <f aca="true" t="shared" si="2" ref="Q3:Q11">N3-P3</f>
        <v>0</v>
      </c>
      <c r="R3" s="10">
        <f>SUM(L3:L11)/2</f>
        <v>21</v>
      </c>
      <c r="S3" s="10">
        <f>IF(OR($E5="",$G5=""),0,1)</f>
        <v>1</v>
      </c>
      <c r="T3" s="10">
        <f>IF(OR($E13="",$G13=""),0,1)</f>
        <v>0</v>
      </c>
      <c r="U3" s="10">
        <f>IF(OR($E20="",$G20=""),0,1)</f>
        <v>1</v>
      </c>
      <c r="V3" s="10">
        <f>IF(OR($E28="",$G28=""),0,1)</f>
        <v>1</v>
      </c>
      <c r="W3" s="10">
        <f>IF(OR($E35="",$G35=""),0,1)</f>
        <v>0</v>
      </c>
      <c r="X3" s="10">
        <f>IF(OR($E45="",$G45=""),0,1)</f>
        <v>1</v>
      </c>
      <c r="Y3" s="10">
        <f>IF(OR($E55="",$G55=""),0,1)</f>
        <v>1</v>
      </c>
      <c r="Z3" s="10">
        <f>IF(OR($E59="",$G59=""),0,1)</f>
        <v>1</v>
      </c>
    </row>
    <row r="4" spans="1:26" ht="12.75">
      <c r="A4" s="17"/>
      <c r="B4" s="63"/>
      <c r="C4" s="64"/>
      <c r="D4" s="65"/>
      <c r="E4" s="14"/>
      <c r="F4" s="14"/>
      <c r="G4" s="14"/>
      <c r="H4" s="56"/>
      <c r="I4" s="56"/>
      <c r="K4" s="66" t="str">
        <f>Vorgaben!A3</f>
        <v>A2</v>
      </c>
      <c r="L4" s="18">
        <f aca="true" t="shared" si="3" ref="L4:L11">SUM(S4:Z4)</f>
        <v>6</v>
      </c>
      <c r="M4" s="18">
        <f>SUM(I5,H14,H23,H29,I34,I40,H49,I54)</f>
        <v>6</v>
      </c>
      <c r="N4" s="14">
        <f>SUM(G5,E14,E23,E29,G34,G40,E49,G54)</f>
        <v>6</v>
      </c>
      <c r="O4" s="14" t="s">
        <v>9</v>
      </c>
      <c r="P4" s="14">
        <f>SUM(E5,G14,G23,G29,E34,E40,G49,E54)</f>
        <v>6</v>
      </c>
      <c r="Q4" s="14">
        <f t="shared" si="2"/>
        <v>0</v>
      </c>
      <c r="S4" s="10">
        <f>IF(OR($E5="",$G5=""),0,1)</f>
        <v>1</v>
      </c>
      <c r="T4" s="10">
        <f>IF(OR($E14="",$G14=""),0,1)</f>
        <v>1</v>
      </c>
      <c r="U4" s="10">
        <f>IF(OR($E23="",$G23=""),0,1)</f>
        <v>1</v>
      </c>
      <c r="V4" s="10">
        <f>IF(OR($E29="",$G29=""),0,1)</f>
        <v>0</v>
      </c>
      <c r="W4" s="10">
        <f>IF(OR($E34="",$G34=""),0,1)</f>
        <v>1</v>
      </c>
      <c r="X4" s="10">
        <f>IF(OR($E40="",$G40=""),0,1)</f>
        <v>1</v>
      </c>
      <c r="Y4" s="10">
        <f>IF(OR($E49="",$G49=""),0,1)</f>
        <v>0</v>
      </c>
      <c r="Z4" s="10">
        <f>IF(OR($E54="",$G54=""),0,1)</f>
        <v>1</v>
      </c>
    </row>
    <row r="5" spans="1:26" ht="12.75">
      <c r="A5" s="17"/>
      <c r="B5" s="63" t="str">
        <f>Spielplan1!$E14</f>
        <v>A1</v>
      </c>
      <c r="C5" s="64" t="s">
        <v>8</v>
      </c>
      <c r="D5" s="65" t="str">
        <f>Spielplan1!$G14</f>
        <v>A2</v>
      </c>
      <c r="E5" s="14">
        <f>IF(Spielplan1!$H14="","",Spielplan1!$H14)</f>
        <v>1</v>
      </c>
      <c r="F5" s="14" t="s">
        <v>9</v>
      </c>
      <c r="G5" s="14">
        <f>IF(Spielplan1!$J14="","",Spielplan1!$J14)</f>
        <v>1</v>
      </c>
      <c r="H5" s="56">
        <f t="shared" si="0"/>
        <v>1</v>
      </c>
      <c r="I5" s="56">
        <f t="shared" si="1"/>
        <v>1</v>
      </c>
      <c r="K5" s="66" t="str">
        <f>Vorgaben!A4</f>
        <v>A3</v>
      </c>
      <c r="L5" s="18">
        <f t="shared" si="3"/>
        <v>6</v>
      </c>
      <c r="M5" s="18">
        <f>SUM(I8,H15,I23,H33,H39,I44,H50,I59)</f>
        <v>6</v>
      </c>
      <c r="N5" s="14">
        <f>SUM(G8,E15,G23,E33,E39,G44,E50,G59)</f>
        <v>6</v>
      </c>
      <c r="O5" s="14" t="s">
        <v>9</v>
      </c>
      <c r="P5" s="14">
        <f>SUM(E8,G15,E23,G33,G39,E44,G50,E59)</f>
        <v>6</v>
      </c>
      <c r="Q5" s="14">
        <f t="shared" si="2"/>
        <v>0</v>
      </c>
      <c r="S5" s="10">
        <f>IF(OR($E8="",$G8=""),0,1)</f>
        <v>1</v>
      </c>
      <c r="T5" s="10">
        <f>IF(OR($E15="",$G15=""),0,1)</f>
        <v>0</v>
      </c>
      <c r="U5" s="10">
        <f>IF(OR($E23="",$G23=""),0,1)</f>
        <v>1</v>
      </c>
      <c r="V5" s="10">
        <f>IF(OR($E33="",$G33=""),0,1)</f>
        <v>1</v>
      </c>
      <c r="W5" s="10">
        <f>IF(OR($E39="",$G39=""),0,1)</f>
        <v>1</v>
      </c>
      <c r="X5" s="10">
        <f>IF(OR($E44="",$G44=""),0,1)</f>
        <v>0</v>
      </c>
      <c r="Y5" s="10">
        <f>IF(OR($E50="",$G50=""),0,1)</f>
        <v>1</v>
      </c>
      <c r="Z5" s="10">
        <f>IF(OR($E59="",$G59=""),0,1)</f>
        <v>1</v>
      </c>
    </row>
    <row r="6" spans="1:26" ht="12.75">
      <c r="A6" s="17"/>
      <c r="B6" s="63" t="str">
        <f>Spielplan1!$E15</f>
        <v>B2</v>
      </c>
      <c r="C6" s="64" t="s">
        <v>8</v>
      </c>
      <c r="D6" s="65" t="str">
        <f>Spielplan1!$G15</f>
        <v>B3</v>
      </c>
      <c r="E6" s="14">
        <f>IF(Spielplan1!$H15="","",Spielplan1!$H15)</f>
        <v>1</v>
      </c>
      <c r="F6" s="14" t="s">
        <v>9</v>
      </c>
      <c r="G6" s="14">
        <f>IF(Spielplan1!$J15="","",Spielplan1!$J15)</f>
        <v>1</v>
      </c>
      <c r="H6" s="56">
        <f t="shared" si="0"/>
        <v>1</v>
      </c>
      <c r="I6" s="56">
        <f t="shared" si="1"/>
        <v>1</v>
      </c>
      <c r="K6" s="66" t="str">
        <f>Vorgaben!A5</f>
        <v>A4</v>
      </c>
      <c r="L6" s="18">
        <f t="shared" si="3"/>
        <v>6</v>
      </c>
      <c r="M6" s="18">
        <f>SUM(H3,I9,H18,H25,I30,I39,I45,H54)</f>
        <v>6</v>
      </c>
      <c r="N6" s="14">
        <f>SUM(E3,G9,E18,E25,G30,G39,G45,E54)</f>
        <v>6</v>
      </c>
      <c r="O6" s="14" t="s">
        <v>9</v>
      </c>
      <c r="P6" s="14">
        <f>SUM(G3,E9,G18,G25,E30,E39,E45,G54)</f>
        <v>6</v>
      </c>
      <c r="Q6" s="14">
        <f t="shared" si="2"/>
        <v>0</v>
      </c>
      <c r="S6" s="10">
        <f>IF(OR($E3="",$G3=""),0,1)</f>
        <v>1</v>
      </c>
      <c r="T6" s="10">
        <f>IF(OR($E9="",$G9=""),0,1)</f>
        <v>0</v>
      </c>
      <c r="U6" s="10">
        <f>IF(OR($E18="",$G18=""),0,1)</f>
        <v>1</v>
      </c>
      <c r="V6" s="10">
        <f>IF(OR($E25="",$G25=""),0,1)</f>
        <v>0</v>
      </c>
      <c r="W6" s="10">
        <f>IF(OR($E30="",$G30=""),0,1)</f>
        <v>1</v>
      </c>
      <c r="X6" s="10">
        <f>IF(OR($E39="",$G39=""),0,1)</f>
        <v>1</v>
      </c>
      <c r="Y6" s="10">
        <f>IF(OR($E45="",$G45=""),0,1)</f>
        <v>1</v>
      </c>
      <c r="Z6" s="10">
        <f>IF(OR($E54="",$G54=""),0,1)</f>
        <v>1</v>
      </c>
    </row>
    <row r="7" spans="1:26" ht="12.75">
      <c r="A7" s="17"/>
      <c r="B7" s="63" t="str">
        <f>Spielplan1!$E16</f>
        <v>B1</v>
      </c>
      <c r="C7" s="64" t="s">
        <v>8</v>
      </c>
      <c r="D7" s="65" t="str">
        <f>Spielplan1!$G16</f>
        <v>B6</v>
      </c>
      <c r="E7" s="14">
        <f>IF(Spielplan1!$H16="","",Spielplan1!$H16)</f>
        <v>1</v>
      </c>
      <c r="F7" s="14" t="s">
        <v>9</v>
      </c>
      <c r="G7" s="14">
        <f>IF(Spielplan1!$J16="","",Spielplan1!$J16)</f>
        <v>1</v>
      </c>
      <c r="H7" s="56">
        <f t="shared" si="0"/>
        <v>1</v>
      </c>
      <c r="I7" s="56">
        <f t="shared" si="1"/>
        <v>1</v>
      </c>
      <c r="K7" s="66" t="str">
        <f>Vorgaben!A6</f>
        <v>A5</v>
      </c>
      <c r="L7" s="18">
        <f t="shared" si="3"/>
        <v>6</v>
      </c>
      <c r="M7" s="18">
        <f>SUM(I3,H10,H19,H24,I33,H40,I48,I55)</f>
        <v>6</v>
      </c>
      <c r="N7" s="14">
        <f>SUM(G3,E10,E19,E24,G33,E40,G48,G55)</f>
        <v>6</v>
      </c>
      <c r="O7" s="14" t="s">
        <v>9</v>
      </c>
      <c r="P7" s="14">
        <f>SUM(E3,G10,G19,G24,E33,G40,E48,E55)</f>
        <v>6</v>
      </c>
      <c r="Q7" s="14">
        <f t="shared" si="2"/>
        <v>0</v>
      </c>
      <c r="S7" s="10">
        <f>IF(OR($E3="",$G3=""),0,1)</f>
        <v>1</v>
      </c>
      <c r="T7" s="10">
        <f>IF(OR($E10="",$G10=""),0,1)</f>
        <v>1</v>
      </c>
      <c r="U7" s="10">
        <f>IF(OR($E19="",$G19=""),0,1)</f>
        <v>0</v>
      </c>
      <c r="V7" s="10">
        <f>IF(OR($E24="",$G24=""),0,1)</f>
        <v>0</v>
      </c>
      <c r="W7" s="10">
        <f>IF(OR($E33="",$G33=""),0,1)</f>
        <v>1</v>
      </c>
      <c r="X7" s="10">
        <f>IF(OR($E40="",$G40=""),0,1)</f>
        <v>1</v>
      </c>
      <c r="Y7" s="10">
        <f>IF(OR($E48="",$G48=""),0,1)</f>
        <v>1</v>
      </c>
      <c r="Z7" s="10">
        <f>IF(OR($E55="",$G55=""),0,1)</f>
        <v>1</v>
      </c>
    </row>
    <row r="8" spans="1:26" ht="12.75">
      <c r="A8" s="17"/>
      <c r="B8" s="63" t="str">
        <f>Spielplan1!$E17</f>
        <v>A6</v>
      </c>
      <c r="C8" s="64" t="s">
        <v>8</v>
      </c>
      <c r="D8" s="65" t="str">
        <f>Spielplan1!$G17</f>
        <v>A3</v>
      </c>
      <c r="E8" s="14">
        <f>IF(Spielplan1!$H17="","",Spielplan1!$H17)</f>
        <v>1</v>
      </c>
      <c r="F8" s="14" t="s">
        <v>9</v>
      </c>
      <c r="G8" s="14">
        <f>IF(Spielplan1!$J17="","",Spielplan1!$J17)</f>
        <v>1</v>
      </c>
      <c r="H8" s="56">
        <f t="shared" si="0"/>
        <v>1</v>
      </c>
      <c r="I8" s="56">
        <f t="shared" si="1"/>
        <v>1</v>
      </c>
      <c r="K8" s="66" t="str">
        <f>Vorgaben!A7</f>
        <v>A6</v>
      </c>
      <c r="L8" s="18">
        <f t="shared" si="3"/>
        <v>6</v>
      </c>
      <c r="M8" s="18">
        <f>SUM(H8,I14,H20,H30,I38,H48,I53,I57)</f>
        <v>6</v>
      </c>
      <c r="N8" s="14">
        <f>SUM(E8,G14,E20,E30,G38,E48,G53,G57)</f>
        <v>6</v>
      </c>
      <c r="O8" s="14" t="s">
        <v>9</v>
      </c>
      <c r="P8" s="14">
        <f>SUM(G8,E14,G20,G30,E38,G48,E53,E57)</f>
        <v>6</v>
      </c>
      <c r="Q8" s="14">
        <f t="shared" si="2"/>
        <v>0</v>
      </c>
      <c r="R8" s="19"/>
      <c r="S8" s="10">
        <f>IF(OR($E8="",$G8=""),0,1)</f>
        <v>1</v>
      </c>
      <c r="T8" s="10">
        <f>IF(OR($E14="",$G14=""),0,1)</f>
        <v>1</v>
      </c>
      <c r="U8" s="10">
        <f>IF(OR($E20="",$G20=""),0,1)</f>
        <v>1</v>
      </c>
      <c r="V8" s="10">
        <f>IF(OR($E30="",$G30=""),0,1)</f>
        <v>1</v>
      </c>
      <c r="W8" s="10">
        <f>IF(OR($E38="",$G38=""),0,1)</f>
        <v>0</v>
      </c>
      <c r="X8" s="10">
        <f>IF(OR($E48="",$G48=""),0,1)</f>
        <v>1</v>
      </c>
      <c r="Y8" s="10">
        <f>IF(OR($E53="",$G53=""),0,1)</f>
        <v>0</v>
      </c>
      <c r="Z8" s="10">
        <f>IF(OR($E57="",$G57=""),0,1)</f>
        <v>1</v>
      </c>
    </row>
    <row r="9" spans="1:26" ht="12.75">
      <c r="A9" s="17"/>
      <c r="B9" s="63"/>
      <c r="C9" s="64"/>
      <c r="D9" s="65"/>
      <c r="E9" s="14"/>
      <c r="F9" s="14"/>
      <c r="G9" s="14"/>
      <c r="H9" s="56">
        <f t="shared" si="0"/>
      </c>
      <c r="I9" s="56">
        <f t="shared" si="1"/>
      </c>
      <c r="K9" s="66" t="str">
        <f>Vorgaben!A8</f>
        <v>A7</v>
      </c>
      <c r="L9" s="18">
        <f t="shared" si="3"/>
        <v>6</v>
      </c>
      <c r="M9" s="18">
        <f>SUM(H4,I10,I18,H28,H34,I43,I50,H57)</f>
        <v>6</v>
      </c>
      <c r="N9" s="14">
        <f>SUM(E4,G10,G18,E28,E34,G43,G50,E57)</f>
        <v>6</v>
      </c>
      <c r="O9" s="14" t="s">
        <v>9</v>
      </c>
      <c r="P9" s="14">
        <f>SUM(G4,E10,E18,G28,G34,E43,E50,G57)</f>
        <v>6</v>
      </c>
      <c r="Q9" s="14">
        <f t="shared" si="2"/>
        <v>0</v>
      </c>
      <c r="R9" s="19"/>
      <c r="S9" s="10">
        <f>IF(OR($E4="",$G4=""),0,1)</f>
        <v>0</v>
      </c>
      <c r="T9" s="10">
        <f>IF(OR($E10="",$G10=""),0,1)</f>
        <v>1</v>
      </c>
      <c r="U9" s="10">
        <f>IF(OR($E18="",$G18=""),0,1)</f>
        <v>1</v>
      </c>
      <c r="V9" s="10">
        <f>IF(OR($E28="",$G28=""),0,1)</f>
        <v>1</v>
      </c>
      <c r="W9" s="10">
        <f>IF(OR($E34="",$G34=""),0,1)</f>
        <v>1</v>
      </c>
      <c r="X9" s="10">
        <f>IF(OR($E43="",$G43=""),0,1)</f>
        <v>0</v>
      </c>
      <c r="Y9" s="10">
        <f>IF(OR($E50="",$G50=""),0,1)</f>
        <v>1</v>
      </c>
      <c r="Z9" s="10">
        <f>IF(OR($E57="",$G57=""),0,1)</f>
        <v>1</v>
      </c>
    </row>
    <row r="10" spans="1:26" ht="12.75">
      <c r="A10" s="17"/>
      <c r="B10" s="63" t="str">
        <f>Spielplan1!$E19</f>
        <v>A5</v>
      </c>
      <c r="C10" s="64" t="s">
        <v>8</v>
      </c>
      <c r="D10" s="65" t="str">
        <f>Spielplan1!$G19</f>
        <v>A7</v>
      </c>
      <c r="E10" s="14">
        <f>IF(Spielplan1!$H19="","",Spielplan1!$H19)</f>
        <v>1</v>
      </c>
      <c r="F10" s="14" t="s">
        <v>9</v>
      </c>
      <c r="G10" s="14">
        <f>IF(Spielplan1!$J19="","",Spielplan1!$J19)</f>
        <v>1</v>
      </c>
      <c r="H10" s="56">
        <f t="shared" si="0"/>
        <v>1</v>
      </c>
      <c r="I10" s="56">
        <f t="shared" si="1"/>
        <v>1</v>
      </c>
      <c r="K10" s="66"/>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c r="B11" s="63" t="str">
        <f>Spielplan1!$E20</f>
        <v>B4</v>
      </c>
      <c r="C11" s="64" t="s">
        <v>8</v>
      </c>
      <c r="D11" s="65" t="str">
        <f>Spielplan1!$G20</f>
        <v>B5</v>
      </c>
      <c r="E11" s="14">
        <f>IF(Spielplan1!$H20="","",Spielplan1!$H20)</f>
        <v>1</v>
      </c>
      <c r="F11" s="14" t="s">
        <v>9</v>
      </c>
      <c r="G11" s="14">
        <f>IF(Spielplan1!$J20="","",Spielplan1!$J20)</f>
        <v>1</v>
      </c>
      <c r="H11" s="56">
        <f t="shared" si="0"/>
        <v>1</v>
      </c>
      <c r="I11" s="56">
        <f t="shared" si="1"/>
        <v>1</v>
      </c>
      <c r="J11" s="21"/>
      <c r="K11" s="66"/>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c r="B12" s="63" t="str">
        <f>Spielplan1!$E21</f>
        <v>B3</v>
      </c>
      <c r="C12" s="64" t="s">
        <v>8</v>
      </c>
      <c r="D12" s="65" t="str">
        <f>Spielplan1!$G21</f>
        <v>B1</v>
      </c>
      <c r="E12" s="14">
        <f>IF(Spielplan1!$H21="","",Spielplan1!$H21)</f>
        <v>1</v>
      </c>
      <c r="F12" s="14" t="s">
        <v>9</v>
      </c>
      <c r="G12" s="14">
        <f>IF(Spielplan1!$J21="","",Spielplan1!$J21)</f>
        <v>1</v>
      </c>
      <c r="H12" s="56">
        <f>IF(OR($E12="",$G12=""),"",IF(E12&gt;G12,3,IF(E12=G12,1,0)))</f>
        <v>1</v>
      </c>
      <c r="I12" s="56">
        <f t="shared" si="1"/>
        <v>1</v>
      </c>
      <c r="K12" s="67"/>
      <c r="L12" s="18"/>
      <c r="M12" s="18"/>
      <c r="N12" s="14"/>
      <c r="O12" s="14"/>
      <c r="P12" s="14"/>
      <c r="Q12" s="14"/>
    </row>
    <row r="13" spans="1:17" ht="12.75">
      <c r="A13" s="17"/>
      <c r="B13" s="63"/>
      <c r="C13" s="64"/>
      <c r="D13" s="65"/>
      <c r="E13" s="14"/>
      <c r="F13" s="14"/>
      <c r="G13" s="14"/>
      <c r="H13" s="56">
        <f t="shared" si="0"/>
      </c>
      <c r="I13" s="56">
        <f t="shared" si="1"/>
      </c>
      <c r="K13" s="67"/>
      <c r="L13" s="18"/>
      <c r="M13" s="18"/>
      <c r="N13" s="14"/>
      <c r="O13" s="14"/>
      <c r="P13" s="14"/>
      <c r="Q13" s="14"/>
    </row>
    <row r="14" spans="1:18" ht="15.75" customHeight="1">
      <c r="A14" s="17"/>
      <c r="B14" s="63" t="str">
        <f>Spielplan1!$E23</f>
        <v>A2</v>
      </c>
      <c r="C14" s="64" t="s">
        <v>8</v>
      </c>
      <c r="D14" s="65" t="str">
        <f>Spielplan1!$G23</f>
        <v>A6</v>
      </c>
      <c r="E14" s="14">
        <f>IF(Spielplan1!$H23="","",Spielplan1!$H23)</f>
        <v>1</v>
      </c>
      <c r="F14" s="14" t="s">
        <v>9</v>
      </c>
      <c r="G14" s="14">
        <f>IF(Spielplan1!$J23="","",Spielplan1!$J23)</f>
        <v>1</v>
      </c>
      <c r="H14" s="56">
        <f t="shared" si="0"/>
        <v>1</v>
      </c>
      <c r="I14" s="56">
        <f t="shared" si="1"/>
        <v>1</v>
      </c>
      <c r="K14" s="67"/>
      <c r="L14" s="18"/>
      <c r="M14" s="18"/>
      <c r="N14" s="14"/>
      <c r="O14" s="14"/>
      <c r="P14" s="14"/>
      <c r="Q14" s="14"/>
      <c r="R14" s="175" t="s">
        <v>51</v>
      </c>
    </row>
    <row r="15" spans="1:18" ht="12.75" customHeight="1">
      <c r="A15" s="17"/>
      <c r="B15" s="63"/>
      <c r="C15" s="64"/>
      <c r="D15" s="65"/>
      <c r="E15" s="14"/>
      <c r="F15" s="14" t="s">
        <v>9</v>
      </c>
      <c r="G15" s="14"/>
      <c r="H15" s="56">
        <f t="shared" si="0"/>
      </c>
      <c r="I15" s="56">
        <f t="shared" si="1"/>
      </c>
      <c r="K15" s="176" t="s">
        <v>47</v>
      </c>
      <c r="L15" s="173" t="s">
        <v>20</v>
      </c>
      <c r="M15" s="173" t="s">
        <v>0</v>
      </c>
      <c r="N15" s="173" t="s">
        <v>1</v>
      </c>
      <c r="O15" s="173"/>
      <c r="P15" s="173"/>
      <c r="Q15" s="173" t="s">
        <v>21</v>
      </c>
      <c r="R15" s="175"/>
    </row>
    <row r="16" spans="1:18" ht="12.75" customHeight="1">
      <c r="A16" s="17"/>
      <c r="B16" s="63" t="str">
        <f>Spielplan1!$E26</f>
        <v>B2</v>
      </c>
      <c r="C16" s="64" t="s">
        <v>8</v>
      </c>
      <c r="D16" s="65" t="str">
        <f>Spielplan1!$G26</f>
        <v>B4</v>
      </c>
      <c r="E16" s="14">
        <f>IF(Spielplan1!$H26="","",Spielplan1!$H26)</f>
        <v>1</v>
      </c>
      <c r="F16" s="14" t="s">
        <v>9</v>
      </c>
      <c r="G16" s="14">
        <f>IF(Spielplan1!$J26="","",Spielplan1!$J26)</f>
        <v>1</v>
      </c>
      <c r="H16" s="56">
        <f t="shared" si="0"/>
        <v>1</v>
      </c>
      <c r="I16" s="56">
        <f t="shared" si="1"/>
        <v>1</v>
      </c>
      <c r="K16" s="177"/>
      <c r="L16" s="173"/>
      <c r="M16" s="173"/>
      <c r="N16" s="173"/>
      <c r="O16" s="173"/>
      <c r="P16" s="173"/>
      <c r="Q16" s="173"/>
      <c r="R16" s="175"/>
    </row>
    <row r="17" spans="1:24" ht="15.75" customHeight="1">
      <c r="A17" s="17"/>
      <c r="B17" s="63" t="str">
        <f>Spielplan1!$E27</f>
        <v>B6</v>
      </c>
      <c r="C17" s="64" t="s">
        <v>8</v>
      </c>
      <c r="D17" s="65" t="str">
        <f>Spielplan1!$G27</f>
        <v>B5</v>
      </c>
      <c r="E17" s="14">
        <f>IF(Spielplan1!$H27="","",Spielplan1!$H27)</f>
        <v>1</v>
      </c>
      <c r="F17" s="14" t="s">
        <v>9</v>
      </c>
      <c r="G17" s="14">
        <f>IF(Spielplan1!$J27="","",Spielplan1!$J27)</f>
        <v>1</v>
      </c>
      <c r="H17" s="56">
        <f t="shared" si="0"/>
        <v>1</v>
      </c>
      <c r="I17" s="56">
        <f t="shared" si="1"/>
        <v>1</v>
      </c>
      <c r="K17" s="68" t="str">
        <f>Vorgaben!B2</f>
        <v>B1</v>
      </c>
      <c r="L17" s="18">
        <f aca="true" t="shared" si="4" ref="L17:L23">SUM(S17:X17)</f>
        <v>6</v>
      </c>
      <c r="M17" s="18">
        <f>SUM(H7,I12,I21,H31,H41,I52)</f>
        <v>6</v>
      </c>
      <c r="N17" s="14">
        <f>SUM(E7,G12,G21,E31,E41,G52)</f>
        <v>6</v>
      </c>
      <c r="O17" s="14" t="s">
        <v>9</v>
      </c>
      <c r="P17" s="14">
        <f>SUM(G7,E12,E21,G31,G41,E52)</f>
        <v>6</v>
      </c>
      <c r="Q17" s="14">
        <f aca="true" t="shared" si="5" ref="Q17:Q23">N17-P17</f>
        <v>0</v>
      </c>
      <c r="R17" s="10">
        <f>SUM(L17:L23)/2</f>
        <v>21</v>
      </c>
      <c r="S17" s="10">
        <f>IF(OR($E7="",$G7=""),0,1)</f>
        <v>1</v>
      </c>
      <c r="T17" s="10">
        <f>IF(OR($E12="",$G12=""),0,1)</f>
        <v>1</v>
      </c>
      <c r="U17" s="10">
        <f>IF(OR($E21="",$G21=""),0,1)</f>
        <v>1</v>
      </c>
      <c r="V17" s="10">
        <f>IF(OR($E31="",$G31=""),0,1)</f>
        <v>1</v>
      </c>
      <c r="W17" s="10">
        <f>IF(OR($E41="",$G41=""),0,1)</f>
        <v>1</v>
      </c>
      <c r="X17" s="10">
        <f>IF(OR($E52="",$G52=""),0,1)</f>
        <v>1</v>
      </c>
    </row>
    <row r="18" spans="1:24" ht="12.75">
      <c r="A18" s="17"/>
      <c r="B18" s="63" t="str">
        <f>Spielplan1!$E25</f>
        <v>A4</v>
      </c>
      <c r="C18" s="64" t="s">
        <v>8</v>
      </c>
      <c r="D18" s="65" t="str">
        <f>Spielplan1!$G25</f>
        <v>A7</v>
      </c>
      <c r="E18" s="14">
        <f>IF(Spielplan1!$H25="","",Spielplan1!$H25)</f>
        <v>1</v>
      </c>
      <c r="F18" s="14" t="s">
        <v>9</v>
      </c>
      <c r="G18" s="14">
        <f>IF(Spielplan1!$J25="","",Spielplan1!$J25)</f>
        <v>1</v>
      </c>
      <c r="H18" s="56">
        <f t="shared" si="0"/>
        <v>1</v>
      </c>
      <c r="I18" s="56">
        <f t="shared" si="1"/>
        <v>1</v>
      </c>
      <c r="K18" s="66" t="str">
        <f>Vorgaben!B3</f>
        <v>B2</v>
      </c>
      <c r="L18" s="18">
        <f>SUM(S18:X18)</f>
        <v>6</v>
      </c>
      <c r="M18" s="18">
        <f>SUM(H6,H16,H21,I32,I37,I47)</f>
        <v>6</v>
      </c>
      <c r="N18" s="14">
        <f>SUM(E6,E16,E21,G32,G37,G47)</f>
        <v>6</v>
      </c>
      <c r="O18" s="14" t="s">
        <v>9</v>
      </c>
      <c r="P18" s="14">
        <f>SUM(G6,G16,G21,E32,E32,E37,E32,E47)</f>
        <v>8</v>
      </c>
      <c r="Q18" s="14">
        <f t="shared" si="5"/>
        <v>-2</v>
      </c>
      <c r="R18" s="21"/>
      <c r="S18" s="10">
        <f>IF(OR($E6="",$G6=""),0,1)</f>
        <v>1</v>
      </c>
      <c r="T18" s="10">
        <f>IF(OR($E16="",$G16=""),0,1)</f>
        <v>1</v>
      </c>
      <c r="U18" s="10">
        <f>IF(OR($E21="",$G21=""),0,1)</f>
        <v>1</v>
      </c>
      <c r="V18" s="10">
        <f>IF(OR($E32="",$G32=""),0,1)</f>
        <v>1</v>
      </c>
      <c r="W18" s="10">
        <f>IF(OR($E37="",$G37=""),0,1)</f>
        <v>1</v>
      </c>
      <c r="X18" s="10">
        <f>IF(OR($E47="",$G47=""),0,1)</f>
        <v>1</v>
      </c>
    </row>
    <row r="19" spans="1:24" ht="12.75">
      <c r="A19" s="17"/>
      <c r="B19" s="63"/>
      <c r="C19" s="64"/>
      <c r="D19" s="65"/>
      <c r="E19" s="14"/>
      <c r="F19" s="14"/>
      <c r="G19" s="14"/>
      <c r="H19" s="56"/>
      <c r="I19" s="56"/>
      <c r="K19" s="66" t="str">
        <f>Vorgaben!B4</f>
        <v>B3</v>
      </c>
      <c r="L19" s="18">
        <f>SUM(S19:X19)</f>
        <v>6</v>
      </c>
      <c r="M19" s="18">
        <f>SUM(I6,H12,I22,H36,I42,H51)</f>
        <v>6</v>
      </c>
      <c r="N19" s="14">
        <f>SUM(G6,E12,G22,E36,G42,E51)</f>
        <v>6</v>
      </c>
      <c r="O19" s="14" t="s">
        <v>9</v>
      </c>
      <c r="P19" s="14">
        <f>SUM(E6,G12,E22,G36,E42,G51)</f>
        <v>6</v>
      </c>
      <c r="Q19" s="14">
        <f t="shared" si="5"/>
        <v>0</v>
      </c>
      <c r="S19" s="10">
        <f>IF(OR($E6="",$G6=""),0,1)</f>
        <v>1</v>
      </c>
      <c r="T19" s="10">
        <f>IF(OR($E12="",$G12=""),0,1)</f>
        <v>1</v>
      </c>
      <c r="U19" s="10">
        <f>IF(OR($E22="",$G22=""),0,1)</f>
        <v>1</v>
      </c>
      <c r="V19" s="10">
        <f>IF(OR($E36="",$G36=""),0,1)</f>
        <v>1</v>
      </c>
      <c r="W19" s="10">
        <f>IF(OR($E42="",$G42=""),0,1)</f>
        <v>1</v>
      </c>
      <c r="X19" s="10">
        <f>IF(OR($E51="",$G51=""),0,1)</f>
        <v>1</v>
      </c>
    </row>
    <row r="20" spans="1:24" ht="12.75">
      <c r="A20" s="17"/>
      <c r="B20" s="63" t="str">
        <f>Spielplan1!$E29</f>
        <v>A6</v>
      </c>
      <c r="C20" s="64" t="s">
        <v>8</v>
      </c>
      <c r="D20" s="65" t="str">
        <f>Spielplan1!$G29</f>
        <v>A1</v>
      </c>
      <c r="E20" s="14">
        <f>IF(Spielplan1!$H29="","",Spielplan1!$H29)</f>
        <v>1</v>
      </c>
      <c r="F20" s="14" t="s">
        <v>9</v>
      </c>
      <c r="G20" s="14">
        <f>IF(Spielplan1!$J29="","",Spielplan1!$J29)</f>
        <v>1</v>
      </c>
      <c r="H20" s="56">
        <f t="shared" si="0"/>
        <v>1</v>
      </c>
      <c r="I20" s="56">
        <f t="shared" si="1"/>
        <v>1</v>
      </c>
      <c r="K20" s="66" t="str">
        <f>Vorgaben!B5</f>
        <v>B4</v>
      </c>
      <c r="L20" s="18">
        <f t="shared" si="4"/>
        <v>6</v>
      </c>
      <c r="M20" s="18">
        <f>SUM(H11,I16,I26,I31,H42,H56)</f>
        <v>6</v>
      </c>
      <c r="N20" s="14">
        <f>SUM(E11,G16,G26,G31,E42,E56)</f>
        <v>6</v>
      </c>
      <c r="O20" s="14" t="s">
        <v>9</v>
      </c>
      <c r="P20" s="14">
        <f>SUM(G11,E16,E26,E31,G42,G56)</f>
        <v>6</v>
      </c>
      <c r="Q20" s="14">
        <f t="shared" si="5"/>
        <v>0</v>
      </c>
      <c r="S20" s="10">
        <f>IF(OR($E11="",$G11=""),0,1)</f>
        <v>1</v>
      </c>
      <c r="T20" s="10">
        <f>IF(OR($E16="",$G16=""),0,1)</f>
        <v>1</v>
      </c>
      <c r="U20" s="10">
        <f>IF(OR($E26="",$G26=""),0,1)</f>
        <v>1</v>
      </c>
      <c r="V20" s="10">
        <f>IF(OR($E31="",$G31=""),0,1)</f>
        <v>1</v>
      </c>
      <c r="W20" s="10">
        <f>IF(OR($E42="",$G42=""),0,1)</f>
        <v>1</v>
      </c>
      <c r="X20" s="10">
        <f>IF(OR($E56="",$G56=""),0,1)</f>
        <v>1</v>
      </c>
    </row>
    <row r="21" spans="1:24" ht="12.75">
      <c r="A21" s="17"/>
      <c r="B21" s="63" t="str">
        <f>Spielplan1!$E31</f>
        <v>B2</v>
      </c>
      <c r="C21" s="64" t="s">
        <v>8</v>
      </c>
      <c r="D21" s="65" t="str">
        <f>Spielplan1!$G31</f>
        <v>B1</v>
      </c>
      <c r="E21" s="14">
        <f>IF(Spielplan1!$H31="","",Spielplan1!$H31)</f>
        <v>1</v>
      </c>
      <c r="F21" s="14" t="s">
        <v>9</v>
      </c>
      <c r="G21" s="14">
        <f>IF(Spielplan1!$J31="","",Spielplan1!$J31)</f>
        <v>1</v>
      </c>
      <c r="H21" s="56">
        <f t="shared" si="0"/>
        <v>1</v>
      </c>
      <c r="I21" s="56">
        <f t="shared" si="1"/>
        <v>1</v>
      </c>
      <c r="K21" s="66" t="str">
        <f>Vorgaben!B6</f>
        <v>B5</v>
      </c>
      <c r="L21" s="18">
        <f t="shared" si="4"/>
        <v>6</v>
      </c>
      <c r="M21" s="18">
        <f>SUM(I11,I17,H27,I36,H47,H52)</f>
        <v>6</v>
      </c>
      <c r="N21" s="14">
        <f>SUM(G11,G17,E27,G36,E47,E52)</f>
        <v>6</v>
      </c>
      <c r="O21" s="14" t="s">
        <v>9</v>
      </c>
      <c r="P21" s="14">
        <f>SUM(E11,E17,G27,E36,G47,G52)</f>
        <v>6</v>
      </c>
      <c r="Q21" s="14">
        <f t="shared" si="5"/>
        <v>0</v>
      </c>
      <c r="R21" s="20"/>
      <c r="S21" s="10">
        <f>IF(OR($E11="",$G11=""),0,1)</f>
        <v>1</v>
      </c>
      <c r="T21" s="10">
        <f>IF(OR($E17="",$G17=""),0,1)</f>
        <v>1</v>
      </c>
      <c r="U21" s="10">
        <f>IF(OR($E27="",$G27=""),0,1)</f>
        <v>1</v>
      </c>
      <c r="V21" s="10">
        <f>IF(OR($E36="",$G36=""),0,1)</f>
        <v>1</v>
      </c>
      <c r="W21" s="10">
        <f>IF(OR($E47="",$G47=""),0,1)</f>
        <v>1</v>
      </c>
      <c r="X21" s="10">
        <f>IF(OR($E52="",$G52=""),0,1)</f>
        <v>1</v>
      </c>
    </row>
    <row r="22" spans="1:24" ht="12.75">
      <c r="A22" s="17"/>
      <c r="B22" s="63" t="str">
        <f>Spielplan1!$E32</f>
        <v>B7</v>
      </c>
      <c r="C22" s="64" t="s">
        <v>8</v>
      </c>
      <c r="D22" s="65" t="str">
        <f>Spielplan1!$G32</f>
        <v>B3</v>
      </c>
      <c r="E22" s="14">
        <f>IF(Spielplan1!$H32="","",Spielplan1!$H32)</f>
        <v>1</v>
      </c>
      <c r="F22" s="14" t="s">
        <v>9</v>
      </c>
      <c r="G22" s="14">
        <f>IF(Spielplan1!$J32="","",Spielplan1!$J32)</f>
        <v>1</v>
      </c>
      <c r="H22" s="56">
        <f t="shared" si="0"/>
        <v>1</v>
      </c>
      <c r="I22" s="56">
        <f t="shared" si="1"/>
        <v>1</v>
      </c>
      <c r="K22" s="66" t="str">
        <f>Vorgaben!B7</f>
        <v>B6</v>
      </c>
      <c r="L22" s="18">
        <f t="shared" si="4"/>
        <v>6</v>
      </c>
      <c r="M22" s="18">
        <f>SUM(I7,H17,H26,H37,I46,I51)</f>
        <v>6</v>
      </c>
      <c r="N22" s="14">
        <f>SUM(G7,E17,E26,E37,G46,G51)</f>
        <v>6</v>
      </c>
      <c r="O22" s="14" t="s">
        <v>9</v>
      </c>
      <c r="P22" s="14">
        <f>SUM(E51,E46,G37,G26,G17,E7)</f>
        <v>6</v>
      </c>
      <c r="Q22" s="14">
        <f t="shared" si="5"/>
        <v>0</v>
      </c>
      <c r="R22" s="21"/>
      <c r="S22" s="10">
        <f>IF(OR($E7="",$G7=""),0,1)</f>
        <v>1</v>
      </c>
      <c r="T22" s="10">
        <f>IF(OR($E17="",$G17=""),0,1)</f>
        <v>1</v>
      </c>
      <c r="U22" s="10">
        <f>IF(OR($E26="",$G26=""),0,1)</f>
        <v>1</v>
      </c>
      <c r="V22" s="10">
        <f>IF(OR($E37="",$G37=""),0,1)</f>
        <v>1</v>
      </c>
      <c r="W22" s="10">
        <f>IF(OR($E46="",$G46=""),0,1)</f>
        <v>1</v>
      </c>
      <c r="X22" s="10">
        <f>IF(OR($E51="",$G51=""),0,1)</f>
        <v>1</v>
      </c>
    </row>
    <row r="23" spans="1:24" ht="12.75">
      <c r="A23" s="17"/>
      <c r="B23" s="63" t="str">
        <f>Spielplan1!$E30</f>
        <v>A2</v>
      </c>
      <c r="C23" s="64" t="s">
        <v>8</v>
      </c>
      <c r="D23" s="65" t="str">
        <f>Spielplan1!$G30</f>
        <v>A3</v>
      </c>
      <c r="E23" s="14">
        <f>IF(Spielplan1!$H30="","",Spielplan1!$H30)</f>
        <v>1</v>
      </c>
      <c r="F23" s="14" t="s">
        <v>9</v>
      </c>
      <c r="G23" s="14">
        <f>IF(Spielplan1!$J30="","",Spielplan1!$J30)</f>
        <v>1</v>
      </c>
      <c r="H23" s="56">
        <f>IF(OR($E23="",$G23=""),"",IF(E23&gt;G23,3,IF(E23=G23,1,0)))</f>
        <v>1</v>
      </c>
      <c r="I23" s="56">
        <f>IF(OR($E23="",$G23=""),"",IF(G23&gt;E23,3,IF(E23=G23,1,0)))</f>
        <v>1</v>
      </c>
      <c r="K23" s="66" t="str">
        <f>Vorgaben!B8</f>
        <v>B7</v>
      </c>
      <c r="L23" s="18">
        <f t="shared" si="4"/>
        <v>6</v>
      </c>
      <c r="M23" s="18">
        <f>SUM(H22,I27,H32,I41,H46,I56)</f>
        <v>6</v>
      </c>
      <c r="N23" s="14">
        <f>SUM(E22,G27,E32,G41,E46,G56)</f>
        <v>6</v>
      </c>
      <c r="O23" s="14" t="s">
        <v>9</v>
      </c>
      <c r="P23" s="14">
        <f>SUM(G22,E27,G32,E41,G46,E56)</f>
        <v>6</v>
      </c>
      <c r="Q23" s="14">
        <f t="shared" si="5"/>
        <v>0</v>
      </c>
      <c r="S23" s="10">
        <f>IF(OR($E22="",$G22=""),0,1)</f>
        <v>1</v>
      </c>
      <c r="T23" s="10">
        <f>IF(OR($E27="",$G27=""),0,1)</f>
        <v>1</v>
      </c>
      <c r="U23" s="10">
        <f>IF(OR($E32="",$G32=""),0,1)</f>
        <v>1</v>
      </c>
      <c r="V23" s="10">
        <f>IF(OR($E41="",$G41=""),0,1)</f>
        <v>1</v>
      </c>
      <c r="W23" s="10">
        <f>IF(OR($E46="",$G46=""),0,1)</f>
        <v>1</v>
      </c>
      <c r="X23" s="10">
        <f>IF(OR($E56="",$G56=""),0,1)</f>
        <v>1</v>
      </c>
    </row>
    <row r="24" spans="1:17" ht="12.75">
      <c r="A24" s="17"/>
      <c r="B24" s="63"/>
      <c r="C24" s="64"/>
      <c r="D24" s="65"/>
      <c r="E24" s="14"/>
      <c r="F24" s="14"/>
      <c r="G24" s="14"/>
      <c r="H24" s="56"/>
      <c r="I24" s="56"/>
      <c r="L24" s="18"/>
      <c r="M24" s="18"/>
      <c r="N24" s="14"/>
      <c r="O24" s="14"/>
      <c r="P24" s="14"/>
      <c r="Q24" s="14"/>
    </row>
    <row r="25" spans="1:9" ht="12.75">
      <c r="A25" s="17"/>
      <c r="B25" s="63"/>
      <c r="C25" s="64"/>
      <c r="D25" s="65"/>
      <c r="E25" s="14"/>
      <c r="F25" s="14"/>
      <c r="G25" s="14"/>
      <c r="H25" s="56"/>
      <c r="I25" s="56"/>
    </row>
    <row r="26" spans="1:10" ht="12.75">
      <c r="A26" s="17"/>
      <c r="B26" s="63" t="str">
        <f>Spielplan1!$E38</f>
        <v>B6</v>
      </c>
      <c r="C26" s="64" t="s">
        <v>8</v>
      </c>
      <c r="D26" s="65" t="str">
        <f>Spielplan1!$G38</f>
        <v>B4</v>
      </c>
      <c r="E26" s="14">
        <f>IF(Spielplan1!$H38="","",Spielplan1!$H38)</f>
        <v>1</v>
      </c>
      <c r="F26" s="14" t="s">
        <v>9</v>
      </c>
      <c r="G26" s="14">
        <f>IF(Spielplan1!$J38="","",Spielplan1!$J38)</f>
        <v>1</v>
      </c>
      <c r="H26" s="56">
        <f>IF(OR($E26="",$G26=""),"",IF(E26&gt;G26,3,IF(E26=G26,1,0)))</f>
        <v>1</v>
      </c>
      <c r="I26" s="56">
        <f>IF(OR($E26="",$G26=""),"",IF(G26&gt;E26,3,IF(E26=G26,1,0)))</f>
        <v>1</v>
      </c>
      <c r="J26" s="22"/>
    </row>
    <row r="27" spans="1:9" ht="12.75">
      <c r="A27" s="17"/>
      <c r="B27" s="63" t="str">
        <f>Spielplan1!$E39</f>
        <v>B5</v>
      </c>
      <c r="C27" s="64" t="s">
        <v>8</v>
      </c>
      <c r="D27" s="65" t="str">
        <f>Spielplan1!$G39</f>
        <v>B7</v>
      </c>
      <c r="E27" s="14">
        <f>IF(Spielplan1!$H39="","",Spielplan1!$H39)</f>
        <v>1</v>
      </c>
      <c r="F27" s="14" t="s">
        <v>9</v>
      </c>
      <c r="G27" s="14">
        <f>IF(Spielplan1!$J39="","",Spielplan1!$J39)</f>
        <v>1</v>
      </c>
      <c r="H27" s="56">
        <f aca="true" t="shared" si="6" ref="H27:H54">IF(OR($E27="",$G27=""),"",IF(E27&gt;G27,3,IF(E27=G27,1,0)))</f>
        <v>1</v>
      </c>
      <c r="I27" s="56">
        <f aca="true" t="shared" si="7" ref="I27:I54">IF(OR($E27="",$G27=""),"",IF(G27&gt;E27,3,IF(E27=G27,1,0)))</f>
        <v>1</v>
      </c>
    </row>
    <row r="28" spans="1:9" ht="12.75">
      <c r="A28" s="17"/>
      <c r="B28" s="63" t="str">
        <f>Spielplan1!$E35</f>
        <v>A7</v>
      </c>
      <c r="C28" s="64" t="s">
        <v>8</v>
      </c>
      <c r="D28" s="65" t="str">
        <f>Spielplan1!$G35</f>
        <v>A1</v>
      </c>
      <c r="E28" s="14">
        <f>IF(Spielplan1!$H35="","",Spielplan1!$H35)</f>
        <v>1</v>
      </c>
      <c r="F28" s="14" t="s">
        <v>9</v>
      </c>
      <c r="G28" s="14">
        <f>IF(Spielplan1!$J35="","",Spielplan1!$J35)</f>
        <v>1</v>
      </c>
      <c r="H28" s="56">
        <f t="shared" si="6"/>
        <v>1</v>
      </c>
      <c r="I28" s="56">
        <f t="shared" si="7"/>
        <v>1</v>
      </c>
    </row>
    <row r="29" spans="1:9" ht="12.75">
      <c r="A29" s="17"/>
      <c r="B29" s="63"/>
      <c r="C29" s="64"/>
      <c r="D29" s="65"/>
      <c r="E29" s="14"/>
      <c r="F29" s="14"/>
      <c r="G29" s="14"/>
      <c r="H29" s="56"/>
      <c r="I29" s="56"/>
    </row>
    <row r="30" spans="1:9" ht="12.75">
      <c r="A30" s="17"/>
      <c r="B30" s="63" t="str">
        <f>Spielplan1!$E37</f>
        <v>A6</v>
      </c>
      <c r="C30" s="64" t="s">
        <v>8</v>
      </c>
      <c r="D30" s="65" t="str">
        <f>Spielplan1!$G37</f>
        <v>A4</v>
      </c>
      <c r="E30" s="14">
        <f>IF(Spielplan1!$H37="","",Spielplan1!$H37)</f>
        <v>1</v>
      </c>
      <c r="F30" s="14" t="s">
        <v>9</v>
      </c>
      <c r="G30" s="14">
        <f>IF(Spielplan1!$J37="","",Spielplan1!$J37)</f>
        <v>1</v>
      </c>
      <c r="H30" s="56">
        <f t="shared" si="6"/>
        <v>1</v>
      </c>
      <c r="I30" s="56">
        <f t="shared" si="7"/>
        <v>1</v>
      </c>
    </row>
    <row r="31" spans="1:9" ht="12.75">
      <c r="A31" s="17"/>
      <c r="B31" s="63" t="str">
        <f>Spielplan1!$E42</f>
        <v>B1</v>
      </c>
      <c r="C31" s="64" t="s">
        <v>8</v>
      </c>
      <c r="D31" s="65" t="str">
        <f>Spielplan1!$G42</f>
        <v>B4</v>
      </c>
      <c r="E31" s="14">
        <f>IF(Spielplan1!$H42="","",Spielplan1!$H42)</f>
        <v>1</v>
      </c>
      <c r="F31" s="14" t="s">
        <v>9</v>
      </c>
      <c r="G31" s="14">
        <f>IF(Spielplan1!$J42="","",Spielplan1!$J42)</f>
        <v>1</v>
      </c>
      <c r="H31" s="56">
        <f t="shared" si="6"/>
        <v>1</v>
      </c>
      <c r="I31" s="56">
        <f t="shared" si="7"/>
        <v>1</v>
      </c>
    </row>
    <row r="32" spans="1:9" ht="12.75">
      <c r="A32" s="17"/>
      <c r="B32" s="63" t="str">
        <f>Spielplan1!$E43</f>
        <v>B7</v>
      </c>
      <c r="C32" s="64" t="s">
        <v>8</v>
      </c>
      <c r="D32" s="65" t="str">
        <f>Spielplan1!$G43</f>
        <v>B2</v>
      </c>
      <c r="E32" s="14">
        <f>IF(Spielplan1!$H43="","",Spielplan1!$H43)</f>
        <v>1</v>
      </c>
      <c r="F32" s="14" t="s">
        <v>9</v>
      </c>
      <c r="G32" s="14">
        <f>IF(Spielplan1!$J43="","",Spielplan1!$J43)</f>
        <v>1</v>
      </c>
      <c r="H32" s="56">
        <f t="shared" si="6"/>
        <v>1</v>
      </c>
      <c r="I32" s="56">
        <f t="shared" si="7"/>
        <v>1</v>
      </c>
    </row>
    <row r="33" spans="1:9" ht="12.75">
      <c r="A33" s="17"/>
      <c r="B33" s="63" t="str">
        <f>Spielplan1!$E40</f>
        <v>A3</v>
      </c>
      <c r="C33" s="64" t="s">
        <v>8</v>
      </c>
      <c r="D33" s="65" t="str">
        <f>Spielplan1!$G40</f>
        <v>A5</v>
      </c>
      <c r="E33" s="14">
        <f>IF(Spielplan1!$H40="","",Spielplan1!$H40)</f>
        <v>1</v>
      </c>
      <c r="F33" s="14" t="s">
        <v>9</v>
      </c>
      <c r="G33" s="14">
        <f>IF(Spielplan1!$J40="","",Spielplan1!$J40)</f>
        <v>1</v>
      </c>
      <c r="H33" s="56">
        <f t="shared" si="6"/>
        <v>1</v>
      </c>
      <c r="I33" s="56">
        <f t="shared" si="7"/>
        <v>1</v>
      </c>
    </row>
    <row r="34" spans="1:9" ht="12.75">
      <c r="A34" s="17"/>
      <c r="B34" s="63" t="str">
        <f>Spielplan1!$E41</f>
        <v>A7</v>
      </c>
      <c r="C34" s="64" t="s">
        <v>8</v>
      </c>
      <c r="D34" s="65" t="str">
        <f>Spielplan1!$G41</f>
        <v>A2</v>
      </c>
      <c r="E34" s="14">
        <f>IF(Spielplan1!$H41="","",Spielplan1!$H41)</f>
        <v>1</v>
      </c>
      <c r="F34" s="14" t="s">
        <v>9</v>
      </c>
      <c r="G34" s="14">
        <f>IF(Spielplan1!$J41="","",Spielplan1!$J41)</f>
        <v>1</v>
      </c>
      <c r="H34" s="56">
        <f t="shared" si="6"/>
        <v>1</v>
      </c>
      <c r="I34" s="56">
        <f t="shared" si="7"/>
        <v>1</v>
      </c>
    </row>
    <row r="35" spans="1:9" ht="12.75">
      <c r="A35" s="17"/>
      <c r="B35" s="63"/>
      <c r="C35" s="64"/>
      <c r="D35" s="65"/>
      <c r="E35" s="14"/>
      <c r="F35" s="14"/>
      <c r="G35" s="14"/>
      <c r="H35" s="56"/>
      <c r="I35" s="56"/>
    </row>
    <row r="36" spans="1:9" ht="12.75">
      <c r="A36" s="17"/>
      <c r="B36" s="63" t="str">
        <f>Spielplan1!$E47</f>
        <v>B3</v>
      </c>
      <c r="C36" s="64" t="s">
        <v>8</v>
      </c>
      <c r="D36" s="65" t="str">
        <f>Spielplan1!$G47</f>
        <v>B5</v>
      </c>
      <c r="E36" s="14">
        <f>IF(Spielplan1!$H47="","",Spielplan1!$H47)</f>
        <v>1</v>
      </c>
      <c r="F36" s="14" t="s">
        <v>9</v>
      </c>
      <c r="G36" s="14">
        <f>IF(Spielplan1!$J47="","",Spielplan1!$J47)</f>
        <v>1</v>
      </c>
      <c r="H36" s="56">
        <f t="shared" si="6"/>
        <v>1</v>
      </c>
      <c r="I36" s="56">
        <f t="shared" si="7"/>
        <v>1</v>
      </c>
    </row>
    <row r="37" spans="1:9" ht="12.75">
      <c r="A37" s="17"/>
      <c r="B37" s="63" t="str">
        <f>Spielplan1!$E48</f>
        <v>B6</v>
      </c>
      <c r="C37" s="64" t="s">
        <v>8</v>
      </c>
      <c r="D37" s="65" t="str">
        <f>Spielplan1!$G48</f>
        <v>B2</v>
      </c>
      <c r="E37" s="14">
        <f>IF(Spielplan1!$H48="","",Spielplan1!$H48)</f>
        <v>1</v>
      </c>
      <c r="F37" s="14" t="s">
        <v>9</v>
      </c>
      <c r="G37" s="14">
        <f>IF(Spielplan1!$J48="","",Spielplan1!$J48)</f>
        <v>1</v>
      </c>
      <c r="H37" s="56">
        <f t="shared" si="6"/>
        <v>1</v>
      </c>
      <c r="I37" s="56">
        <f t="shared" si="7"/>
        <v>1</v>
      </c>
    </row>
    <row r="38" spans="1:9" ht="12.75">
      <c r="A38" s="17"/>
      <c r="B38" s="63"/>
      <c r="C38" s="64"/>
      <c r="D38" s="65"/>
      <c r="E38" s="14"/>
      <c r="F38" s="14"/>
      <c r="G38" s="14"/>
      <c r="H38" s="56"/>
      <c r="I38" s="56"/>
    </row>
    <row r="39" spans="1:9" ht="12.75">
      <c r="A39" s="17"/>
      <c r="B39" s="63" t="str">
        <f>Spielplan1!$E45</f>
        <v>A3</v>
      </c>
      <c r="C39" s="64" t="s">
        <v>8</v>
      </c>
      <c r="D39" s="65" t="str">
        <f>Spielplan1!$G45</f>
        <v>A4</v>
      </c>
      <c r="E39" s="14">
        <f>IF(Spielplan1!$H45="","",Spielplan1!$H45)</f>
        <v>1</v>
      </c>
      <c r="F39" s="14" t="s">
        <v>9</v>
      </c>
      <c r="G39" s="14">
        <f>IF(Spielplan1!$J45="","",Spielplan1!$J45)</f>
        <v>1</v>
      </c>
      <c r="H39" s="56">
        <f t="shared" si="6"/>
        <v>1</v>
      </c>
      <c r="I39" s="56">
        <f t="shared" si="7"/>
        <v>1</v>
      </c>
    </row>
    <row r="40" spans="1:9" ht="12.75">
      <c r="A40" s="17"/>
      <c r="B40" s="63" t="str">
        <f>Spielplan1!$E46</f>
        <v>A5</v>
      </c>
      <c r="C40" s="64" t="s">
        <v>8</v>
      </c>
      <c r="D40" s="65" t="str">
        <f>Spielplan1!$G46</f>
        <v>A2</v>
      </c>
      <c r="E40" s="14">
        <f>IF(Spielplan1!$H46="","",Spielplan1!$H46)</f>
        <v>1</v>
      </c>
      <c r="F40" s="14" t="s">
        <v>9</v>
      </c>
      <c r="G40" s="14">
        <f>IF(Spielplan1!$J46="","",Spielplan1!$J46)</f>
        <v>1</v>
      </c>
      <c r="H40" s="56">
        <f t="shared" si="6"/>
        <v>1</v>
      </c>
      <c r="I40" s="56">
        <f t="shared" si="7"/>
        <v>1</v>
      </c>
    </row>
    <row r="41" spans="1:9" ht="12.75">
      <c r="A41" s="17"/>
      <c r="B41" s="63" t="str">
        <f>Spielplan1!$E52</f>
        <v>B1</v>
      </c>
      <c r="C41" s="64" t="s">
        <v>8</v>
      </c>
      <c r="D41" s="65" t="str">
        <f>Spielplan1!$G52</f>
        <v>B7</v>
      </c>
      <c r="E41" s="14">
        <f>IF(Spielplan1!$H52="","",Spielplan1!$H52)</f>
        <v>1</v>
      </c>
      <c r="F41" s="14" t="s">
        <v>9</v>
      </c>
      <c r="G41" s="14">
        <f>IF(Spielplan1!$J52="","",Spielplan1!$J52)</f>
        <v>1</v>
      </c>
      <c r="H41" s="56">
        <f t="shared" si="6"/>
        <v>1</v>
      </c>
      <c r="I41" s="56">
        <f t="shared" si="7"/>
        <v>1</v>
      </c>
    </row>
    <row r="42" spans="1:9" ht="12.75">
      <c r="A42" s="17"/>
      <c r="B42" s="63" t="str">
        <f>Spielplan1!$E53</f>
        <v>B4</v>
      </c>
      <c r="C42" s="64" t="s">
        <v>8</v>
      </c>
      <c r="D42" s="65" t="str">
        <f>Spielplan1!$G53</f>
        <v>B3</v>
      </c>
      <c r="E42" s="14">
        <f>IF(Spielplan1!$H53="","",Spielplan1!$H53)</f>
        <v>1</v>
      </c>
      <c r="F42" s="14" t="s">
        <v>9</v>
      </c>
      <c r="G42" s="14">
        <f>IF(Spielplan1!$J53="","",Spielplan1!$J53)</f>
        <v>1</v>
      </c>
      <c r="H42" s="56">
        <f t="shared" si="6"/>
        <v>1</v>
      </c>
      <c r="I42" s="56">
        <f t="shared" si="7"/>
        <v>1</v>
      </c>
    </row>
    <row r="43" spans="1:9" ht="12.75">
      <c r="A43" s="17"/>
      <c r="B43" s="63"/>
      <c r="C43" s="64"/>
      <c r="D43" s="65"/>
      <c r="E43" s="14"/>
      <c r="F43" s="14"/>
      <c r="G43" s="14"/>
      <c r="H43" s="56"/>
      <c r="I43" s="56"/>
    </row>
    <row r="44" spans="1:9" ht="12.75">
      <c r="A44" s="17"/>
      <c r="B44" s="63"/>
      <c r="C44" s="64"/>
      <c r="D44" s="65"/>
      <c r="E44" s="14"/>
      <c r="F44" s="14"/>
      <c r="G44" s="14"/>
      <c r="H44" s="56"/>
      <c r="I44" s="56"/>
    </row>
    <row r="45" spans="1:9" ht="12.75">
      <c r="A45" s="17"/>
      <c r="B45" s="63" t="str">
        <f>Spielplan1!$E50</f>
        <v>A1</v>
      </c>
      <c r="C45" s="64" t="s">
        <v>8</v>
      </c>
      <c r="D45" s="65" t="str">
        <f>Spielplan1!$G50</f>
        <v>A4</v>
      </c>
      <c r="E45" s="14">
        <f>IF(Spielplan1!$H50="","",Spielplan1!$H50)</f>
        <v>1</v>
      </c>
      <c r="F45" s="14" t="s">
        <v>9</v>
      </c>
      <c r="G45" s="14">
        <f>IF(Spielplan1!$J50="","",Spielplan1!$J50)</f>
        <v>1</v>
      </c>
      <c r="H45" s="56">
        <f t="shared" si="6"/>
        <v>1</v>
      </c>
      <c r="I45" s="56">
        <f t="shared" si="7"/>
        <v>1</v>
      </c>
    </row>
    <row r="46" spans="1:9" ht="12.75">
      <c r="A46" s="17"/>
      <c r="B46" s="63" t="str">
        <f>Spielplan1!$E58</f>
        <v>B7</v>
      </c>
      <c r="C46" s="64" t="s">
        <v>8</v>
      </c>
      <c r="D46" s="65" t="str">
        <f>Spielplan1!$G58</f>
        <v>B6</v>
      </c>
      <c r="E46" s="14">
        <f>IF(Spielplan1!$H58="","",Spielplan1!$H58)</f>
        <v>1</v>
      </c>
      <c r="F46" s="14" t="s">
        <v>9</v>
      </c>
      <c r="G46" s="14">
        <f>IF(Spielplan1!$J58="","",Spielplan1!$J58)</f>
        <v>1</v>
      </c>
      <c r="H46" s="56">
        <f t="shared" si="6"/>
        <v>1</v>
      </c>
      <c r="I46" s="56">
        <f t="shared" si="7"/>
        <v>1</v>
      </c>
    </row>
    <row r="47" spans="1:9" ht="12.75">
      <c r="A47" s="17"/>
      <c r="B47" s="63" t="str">
        <f>Spielplan1!$E59</f>
        <v>B5</v>
      </c>
      <c r="C47" s="64" t="s">
        <v>8</v>
      </c>
      <c r="D47" s="65" t="str">
        <f>Spielplan1!$G59</f>
        <v>B2</v>
      </c>
      <c r="E47" s="14">
        <f>IF(Spielplan1!$H59="","",Spielplan1!$H59)</f>
        <v>1</v>
      </c>
      <c r="F47" s="14" t="s">
        <v>9</v>
      </c>
      <c r="G47" s="14">
        <f>IF(Spielplan1!$J59="","",Spielplan1!$J59)</f>
        <v>1</v>
      </c>
      <c r="H47" s="56">
        <f t="shared" si="6"/>
        <v>1</v>
      </c>
      <c r="I47" s="56">
        <f t="shared" si="7"/>
        <v>1</v>
      </c>
    </row>
    <row r="48" spans="1:9" ht="12.75">
      <c r="A48" s="17"/>
      <c r="B48" s="63" t="str">
        <f>Spielplan1!$E51</f>
        <v>A6</v>
      </c>
      <c r="C48" s="64" t="s">
        <v>8</v>
      </c>
      <c r="D48" s="65" t="str">
        <f>Spielplan1!$G51</f>
        <v>A5</v>
      </c>
      <c r="E48" s="14">
        <f>IF(Spielplan1!$H51="","",Spielplan1!$H51)</f>
        <v>1</v>
      </c>
      <c r="F48" s="14" t="s">
        <v>9</v>
      </c>
      <c r="G48" s="14">
        <f>IF(Spielplan1!$J51="","",Spielplan1!$J51)</f>
        <v>1</v>
      </c>
      <c r="H48" s="56">
        <f t="shared" si="6"/>
        <v>1</v>
      </c>
      <c r="I48" s="56">
        <f t="shared" si="7"/>
        <v>1</v>
      </c>
    </row>
    <row r="49" spans="1:9" ht="12.75">
      <c r="A49" s="17"/>
      <c r="B49" s="63"/>
      <c r="C49" s="64"/>
      <c r="D49" s="65"/>
      <c r="E49" s="14"/>
      <c r="F49" s="14"/>
      <c r="G49" s="14"/>
      <c r="H49" s="56"/>
      <c r="I49" s="56"/>
    </row>
    <row r="50" spans="1:9" ht="12.75">
      <c r="A50" s="17"/>
      <c r="B50" s="63" t="str">
        <f>Spielplan1!$E56</f>
        <v>A3</v>
      </c>
      <c r="C50" s="64" t="s">
        <v>8</v>
      </c>
      <c r="D50" s="65" t="str">
        <f>Spielplan1!$G56</f>
        <v>A7</v>
      </c>
      <c r="E50" s="14">
        <f>IF(Spielplan1!$H56="","",Spielplan1!$H56)</f>
        <v>1</v>
      </c>
      <c r="F50" s="14" t="s">
        <v>9</v>
      </c>
      <c r="G50" s="14">
        <f>IF(Spielplan1!$J56="","",Spielplan1!$J56)</f>
        <v>1</v>
      </c>
      <c r="H50" s="56">
        <f t="shared" si="6"/>
        <v>1</v>
      </c>
      <c r="I50" s="56">
        <f t="shared" si="7"/>
        <v>1</v>
      </c>
    </row>
    <row r="51" spans="1:9" ht="12.75">
      <c r="A51" s="17"/>
      <c r="B51" s="63" t="str">
        <f>Spielplan1!$E63</f>
        <v>B3</v>
      </c>
      <c r="C51" s="64" t="s">
        <v>8</v>
      </c>
      <c r="D51" s="65" t="str">
        <f>Spielplan1!$G63</f>
        <v>B6</v>
      </c>
      <c r="E51" s="14">
        <f>IF(Spielplan1!$H63="","",Spielplan1!$H63)</f>
        <v>1</v>
      </c>
      <c r="F51" s="14" t="s">
        <v>9</v>
      </c>
      <c r="G51" s="14">
        <f>IF(Spielplan1!$J63="","",Spielplan1!$J63)</f>
        <v>1</v>
      </c>
      <c r="H51" s="56">
        <f t="shared" si="6"/>
        <v>1</v>
      </c>
      <c r="I51" s="56">
        <f t="shared" si="7"/>
        <v>1</v>
      </c>
    </row>
    <row r="52" spans="1:9" ht="12.75">
      <c r="A52" s="17"/>
      <c r="B52" s="63" t="str">
        <f>Spielplan1!$E64</f>
        <v>B5</v>
      </c>
      <c r="C52" s="64" t="s">
        <v>8</v>
      </c>
      <c r="D52" s="65" t="str">
        <f>Spielplan1!$G64</f>
        <v>B1</v>
      </c>
      <c r="E52" s="14">
        <f>IF(Spielplan1!$H64="","",Spielplan1!$H64)</f>
        <v>1</v>
      </c>
      <c r="F52" s="14" t="s">
        <v>9</v>
      </c>
      <c r="G52" s="14">
        <f>IF(Spielplan1!$J64="","",Spielplan1!$J64)</f>
        <v>1</v>
      </c>
      <c r="H52" s="56">
        <f t="shared" si="6"/>
        <v>1</v>
      </c>
      <c r="I52" s="56">
        <f t="shared" si="7"/>
        <v>1</v>
      </c>
    </row>
    <row r="53" spans="1:9" ht="12.75">
      <c r="A53" s="17"/>
      <c r="B53" s="63"/>
      <c r="C53" s="64"/>
      <c r="D53" s="65"/>
      <c r="E53" s="14"/>
      <c r="F53" s="14"/>
      <c r="G53" s="14"/>
      <c r="H53" s="56"/>
      <c r="I53" s="56"/>
    </row>
    <row r="54" spans="1:9" ht="12.75">
      <c r="A54" s="17"/>
      <c r="B54" s="63" t="str">
        <f>Spielplan1!$E57</f>
        <v>A4</v>
      </c>
      <c r="C54" s="64" t="s">
        <v>8</v>
      </c>
      <c r="D54" s="65" t="str">
        <f>Spielplan1!$G57</f>
        <v>A2</v>
      </c>
      <c r="E54" s="14">
        <f>IF(Spielplan1!$H57="","",Spielplan1!$H57)</f>
        <v>1</v>
      </c>
      <c r="F54" s="14" t="s">
        <v>9</v>
      </c>
      <c r="G54" s="14">
        <f>IF(Spielplan1!$J57="","",Spielplan1!$J57)</f>
        <v>1</v>
      </c>
      <c r="H54" s="56">
        <f t="shared" si="6"/>
        <v>1</v>
      </c>
      <c r="I54" s="56">
        <f t="shared" si="7"/>
        <v>1</v>
      </c>
    </row>
    <row r="55" spans="1:9" ht="12.75">
      <c r="A55" s="17"/>
      <c r="B55" s="63" t="str">
        <f>Spielplan1!$E61</f>
        <v>A1</v>
      </c>
      <c r="C55" s="64" t="s">
        <v>8</v>
      </c>
      <c r="D55" s="65" t="str">
        <f>Spielplan1!$G61</f>
        <v>A5</v>
      </c>
      <c r="E55" s="14">
        <f>IF(Spielplan1!$H61="","",Spielplan1!$H61)</f>
        <v>1</v>
      </c>
      <c r="F55" s="14" t="s">
        <v>9</v>
      </c>
      <c r="G55" s="14">
        <f>IF(Spielplan1!$J61="","",Spielplan1!$J61)</f>
        <v>1</v>
      </c>
      <c r="H55" s="56">
        <f>IF(OR($E55="",$G55=""),"",IF(E55&gt;G55,3,IF(E55=G55,1,0)))</f>
        <v>1</v>
      </c>
      <c r="I55" s="56">
        <f>IF(OR($E55="",$G55=""),"",IF(G55&gt;E55,3,IF(E55=G55,1,0)))</f>
        <v>1</v>
      </c>
    </row>
    <row r="56" spans="1:9" ht="12.75">
      <c r="A56" s="17"/>
      <c r="B56" s="63" t="str">
        <f>Spielplan1!$E67</f>
        <v>B4</v>
      </c>
      <c r="C56" s="64" t="s">
        <v>8</v>
      </c>
      <c r="D56" s="65" t="str">
        <f>Spielplan1!$G67</f>
        <v>B7</v>
      </c>
      <c r="E56" s="14">
        <f>IF(Spielplan1!$H67="","",Spielplan1!$H67)</f>
        <v>1</v>
      </c>
      <c r="F56" s="14" t="s">
        <v>9</v>
      </c>
      <c r="G56" s="14">
        <f>IF(Spielplan1!$J67="","",Spielplan1!$J67)</f>
        <v>1</v>
      </c>
      <c r="H56" s="56">
        <f>IF(OR($E56="",$G56=""),"",IF(E56&gt;G56,3,IF(E56=G56,1,0)))</f>
        <v>1</v>
      </c>
      <c r="I56" s="56">
        <f>IF(OR($E56="",$G56=""),"",IF(G56&gt;E56,3,IF(E56=G56,1,0)))</f>
        <v>1</v>
      </c>
    </row>
    <row r="57" spans="1:9" ht="12.75">
      <c r="A57" s="17"/>
      <c r="B57" s="63" t="str">
        <f>Spielplan1!$E62</f>
        <v>A7</v>
      </c>
      <c r="C57" s="64" t="s">
        <v>8</v>
      </c>
      <c r="D57" s="65" t="str">
        <f>Spielplan1!$G62</f>
        <v>A6</v>
      </c>
      <c r="E57" s="14">
        <f>IF(Spielplan1!$H62="","",Spielplan1!$H62)</f>
        <v>1</v>
      </c>
      <c r="F57" s="14" t="s">
        <v>9</v>
      </c>
      <c r="G57" s="14">
        <f>IF(Spielplan1!$J62="","",Spielplan1!$J62)</f>
        <v>1</v>
      </c>
      <c r="H57" s="56">
        <f>IF(OR($E57="",$G57=""),"",IF(E57&gt;G57,3,IF(E57=G57,1,0)))</f>
        <v>1</v>
      </c>
      <c r="I57" s="56">
        <f>IF(OR($E57="",$G57=""),"",IF(G57&gt;E57,3,IF(E57=G57,1,0)))</f>
        <v>1</v>
      </c>
    </row>
    <row r="58" spans="1:9" ht="12.75">
      <c r="A58" s="17"/>
      <c r="B58" s="63"/>
      <c r="C58" s="64"/>
      <c r="D58" s="65"/>
      <c r="E58" s="14"/>
      <c r="F58" s="14"/>
      <c r="G58" s="14"/>
      <c r="H58" s="56"/>
      <c r="I58" s="56"/>
    </row>
    <row r="59" spans="1:9" ht="12.75">
      <c r="A59" s="17"/>
      <c r="B59" s="63" t="str">
        <f>Spielplan1!$E66</f>
        <v>A1</v>
      </c>
      <c r="C59" s="64" t="s">
        <v>8</v>
      </c>
      <c r="D59" s="65" t="str">
        <f>Spielplan1!$G66</f>
        <v>A3</v>
      </c>
      <c r="E59" s="14">
        <f>IF(Spielplan1!$H66="","",Spielplan1!$H66)</f>
        <v>1</v>
      </c>
      <c r="F59" s="14" t="s">
        <v>9</v>
      </c>
      <c r="G59" s="14">
        <f>IF(Spielplan1!$J66="","",Spielplan1!$J66)</f>
        <v>1</v>
      </c>
      <c r="H59" s="56">
        <f>IF(OR($E59="",$G59=""),"",IF(E59&gt;G59,3,IF(E59=G59,1,0)))</f>
        <v>1</v>
      </c>
      <c r="I59" s="56">
        <f>IF(OR($E59="",$G59=""),"",IF(G59&gt;E59,3,IF(E59=G59,1,0)))</f>
        <v>1</v>
      </c>
    </row>
  </sheetData>
  <sheetProtection password="E760" sheet="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zoomScale="164" zoomScaleNormal="16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4" t="s">
        <v>26</v>
      </c>
    </row>
    <row r="2" ht="112.5" customHeight="1">
      <c r="A2" s="75"/>
    </row>
    <row r="3" ht="112.5" customHeight="1">
      <c r="A3" s="75"/>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4" sqref="D4"/>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57</v>
      </c>
      <c r="B1" s="7" t="s">
        <v>47</v>
      </c>
      <c r="C1" s="131" t="s">
        <v>10</v>
      </c>
      <c r="D1" s="132"/>
      <c r="E1" s="132"/>
    </row>
    <row r="2" spans="1:4" ht="18" customHeight="1">
      <c r="A2" s="43" t="s">
        <v>75</v>
      </c>
      <c r="B2" s="44" t="s">
        <v>82</v>
      </c>
      <c r="C2" s="3" t="s">
        <v>11</v>
      </c>
      <c r="D2" s="4" t="s">
        <v>12</v>
      </c>
    </row>
    <row r="3" spans="1:4" ht="18" customHeight="1">
      <c r="A3" s="43" t="s">
        <v>76</v>
      </c>
      <c r="B3" s="44" t="s">
        <v>83</v>
      </c>
      <c r="C3" s="3" t="s">
        <v>2</v>
      </c>
      <c r="D3" s="45">
        <v>0.0062499999999999995</v>
      </c>
    </row>
    <row r="4" spans="1:3" ht="18" customHeight="1">
      <c r="A4" s="43" t="s">
        <v>77</v>
      </c>
      <c r="B4" s="44" t="s">
        <v>84</v>
      </c>
      <c r="C4" s="3" t="s">
        <v>27</v>
      </c>
    </row>
    <row r="5" spans="1:4" ht="18" customHeight="1">
      <c r="A5" s="43" t="s">
        <v>78</v>
      </c>
      <c r="B5" s="44" t="s">
        <v>85</v>
      </c>
      <c r="C5" s="3" t="s">
        <v>3</v>
      </c>
      <c r="D5" s="46">
        <v>0.0006944444444444445</v>
      </c>
    </row>
    <row r="6" spans="1:4" ht="18" customHeight="1">
      <c r="A6" s="43" t="s">
        <v>79</v>
      </c>
      <c r="B6" s="44" t="s">
        <v>86</v>
      </c>
      <c r="C6" s="6" t="s">
        <v>13</v>
      </c>
      <c r="D6" s="5"/>
    </row>
    <row r="7" spans="1:4" ht="18" customHeight="1">
      <c r="A7" s="43" t="s">
        <v>80</v>
      </c>
      <c r="B7" s="44" t="s">
        <v>87</v>
      </c>
      <c r="C7" s="3" t="s">
        <v>3</v>
      </c>
      <c r="D7" s="47">
        <v>0.004166666666666667</v>
      </c>
    </row>
    <row r="8" spans="1:3" ht="18" customHeight="1">
      <c r="A8" s="43" t="s">
        <v>81</v>
      </c>
      <c r="B8" s="44" t="s">
        <v>88</v>
      </c>
      <c r="C8" s="6" t="s">
        <v>48</v>
      </c>
    </row>
    <row r="9" spans="1:2" ht="30" customHeight="1">
      <c r="A9" s="7" t="s">
        <v>73</v>
      </c>
      <c r="B9" s="7" t="s">
        <v>74</v>
      </c>
    </row>
    <row r="10" spans="1:2" ht="18" customHeight="1">
      <c r="A10" s="43" t="s">
        <v>89</v>
      </c>
      <c r="B10" s="44" t="s">
        <v>96</v>
      </c>
    </row>
    <row r="11" spans="1:2" ht="18" customHeight="1">
      <c r="A11" s="43" t="s">
        <v>90</v>
      </c>
      <c r="B11" s="44" t="s">
        <v>97</v>
      </c>
    </row>
    <row r="12" spans="1:3" ht="18" customHeight="1">
      <c r="A12" s="43" t="s">
        <v>91</v>
      </c>
      <c r="B12" s="44" t="s">
        <v>98</v>
      </c>
      <c r="C12" s="3" t="s">
        <v>14</v>
      </c>
    </row>
    <row r="13" spans="1:4" ht="18" customHeight="1">
      <c r="A13" s="43" t="s">
        <v>92</v>
      </c>
      <c r="B13" s="44" t="s">
        <v>99</v>
      </c>
      <c r="C13" s="3" t="s">
        <v>15</v>
      </c>
      <c r="D13" s="48">
        <v>0.375</v>
      </c>
    </row>
    <row r="14" spans="1:2" ht="18" customHeight="1">
      <c r="A14" s="43" t="s">
        <v>93</v>
      </c>
      <c r="B14" s="44" t="s">
        <v>100</v>
      </c>
    </row>
    <row r="15" spans="1:2" ht="18" customHeight="1">
      <c r="A15" s="43" t="s">
        <v>94</v>
      </c>
      <c r="B15" s="44" t="s">
        <v>101</v>
      </c>
    </row>
    <row r="16" spans="1:2" ht="18" customHeight="1">
      <c r="A16" s="43" t="s">
        <v>95</v>
      </c>
      <c r="B16" s="44" t="s">
        <v>102</v>
      </c>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5"/>
  <dimension ref="A1:J68"/>
  <sheetViews>
    <sheetView zoomScale="122" zoomScaleNormal="122" zoomScalePageLayoutView="0" workbookViewId="0" topLeftCell="A1">
      <selection activeCell="H61" sqref="H6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3" t="s">
        <v>103</v>
      </c>
      <c r="B1" s="134"/>
      <c r="C1" s="134"/>
      <c r="D1" s="135"/>
      <c r="E1" s="49"/>
      <c r="G1" s="136" t="s">
        <v>104</v>
      </c>
      <c r="H1" s="136"/>
      <c r="I1" s="51"/>
      <c r="J1" s="49"/>
    </row>
    <row r="2" spans="1:8" ht="12.75">
      <c r="A2" s="137" t="str">
        <f>Vorgaben!A10</f>
        <v>C1</v>
      </c>
      <c r="B2" s="138"/>
      <c r="C2" s="138"/>
      <c r="D2" s="139"/>
      <c r="E2" s="49"/>
      <c r="G2" s="140" t="str">
        <f>Vorgaben!B10</f>
        <v>D1</v>
      </c>
      <c r="H2" s="140"/>
    </row>
    <row r="3" spans="1:8" ht="12.75">
      <c r="A3" s="137" t="str">
        <f>Vorgaben!A11</f>
        <v>C2</v>
      </c>
      <c r="B3" s="138"/>
      <c r="C3" s="138"/>
      <c r="D3" s="139"/>
      <c r="E3" s="49"/>
      <c r="G3" s="140" t="str">
        <f>Vorgaben!B11</f>
        <v>D2</v>
      </c>
      <c r="H3" s="140"/>
    </row>
    <row r="4" spans="1:8" ht="12.75">
      <c r="A4" s="137" t="str">
        <f>Vorgaben!A12</f>
        <v>C3</v>
      </c>
      <c r="B4" s="138"/>
      <c r="C4" s="138"/>
      <c r="D4" s="139"/>
      <c r="E4" s="49"/>
      <c r="G4" s="140" t="str">
        <f>Vorgaben!B12</f>
        <v>D3</v>
      </c>
      <c r="H4" s="140"/>
    </row>
    <row r="5" spans="1:8" ht="12.75">
      <c r="A5" s="137" t="str">
        <f>Vorgaben!A13</f>
        <v>C4</v>
      </c>
      <c r="B5" s="138"/>
      <c r="C5" s="138"/>
      <c r="D5" s="139"/>
      <c r="E5" s="49"/>
      <c r="G5" s="140" t="str">
        <f>Vorgaben!B13</f>
        <v>D4</v>
      </c>
      <c r="H5" s="140"/>
    </row>
    <row r="6" spans="1:8" ht="12.75">
      <c r="A6" s="137" t="str">
        <f>Vorgaben!A14</f>
        <v>C5</v>
      </c>
      <c r="B6" s="138"/>
      <c r="C6" s="138"/>
      <c r="D6" s="139"/>
      <c r="E6" s="49"/>
      <c r="G6" s="140" t="str">
        <f>Vorgaben!B14</f>
        <v>D5</v>
      </c>
      <c r="H6" s="140"/>
    </row>
    <row r="7" spans="1:8" ht="12.75">
      <c r="A7" s="137" t="str">
        <f>Vorgaben!A15</f>
        <v>C6</v>
      </c>
      <c r="B7" s="138"/>
      <c r="C7" s="138"/>
      <c r="D7" s="139"/>
      <c r="E7" s="49"/>
      <c r="G7" s="140" t="str">
        <f>Vorgaben!B15</f>
        <v>D6</v>
      </c>
      <c r="H7" s="140"/>
    </row>
    <row r="8" spans="1:8" ht="12.75">
      <c r="A8" s="137" t="str">
        <f>Vorgaben!A16</f>
        <v>C7</v>
      </c>
      <c r="B8" s="138"/>
      <c r="C8" s="138"/>
      <c r="D8" s="139"/>
      <c r="E8" s="49"/>
      <c r="G8" s="140" t="str">
        <f>Vorgaben!B16</f>
        <v>D7</v>
      </c>
      <c r="H8" s="140"/>
    </row>
    <row r="9" spans="1:7" ht="4.5" customHeight="1" hidden="1">
      <c r="A9" s="141" t="str">
        <f>Vorgaben!A9</f>
        <v>Gruppe C</v>
      </c>
      <c r="B9" s="141"/>
      <c r="C9" s="141"/>
      <c r="D9" s="141"/>
      <c r="E9" s="49"/>
      <c r="G9" s="49"/>
    </row>
    <row r="10" spans="1:7" ht="3.75" customHeight="1" hidden="1">
      <c r="A10" s="142" t="str">
        <f>Vorgaben!A10</f>
        <v>C1</v>
      </c>
      <c r="B10" s="142"/>
      <c r="C10" s="142"/>
      <c r="D10" s="142"/>
      <c r="E10" s="49"/>
      <c r="G10" s="49"/>
    </row>
    <row r="11" spans="1:10" s="57" customFormat="1" ht="36.75" customHeight="1">
      <c r="A11" s="57" t="s">
        <v>4</v>
      </c>
      <c r="B11" s="69" t="s">
        <v>5</v>
      </c>
      <c r="C11" s="93" t="s">
        <v>6</v>
      </c>
      <c r="D11" s="84"/>
      <c r="E11" s="70" t="s">
        <v>37</v>
      </c>
      <c r="F11" s="70"/>
      <c r="G11" s="70"/>
      <c r="H11" s="143" t="s">
        <v>7</v>
      </c>
      <c r="I11" s="143"/>
      <c r="J11" s="143"/>
    </row>
    <row r="12" spans="1:10" ht="13.5">
      <c r="A12" s="58">
        <f>Vorgaben!D13</f>
        <v>0.375</v>
      </c>
      <c r="B12" s="59">
        <v>1</v>
      </c>
      <c r="C12" s="73" t="s">
        <v>111</v>
      </c>
      <c r="D12" s="85" t="s">
        <v>107</v>
      </c>
      <c r="E12" s="52" t="str">
        <f>A5</f>
        <v>C4</v>
      </c>
      <c r="F12" s="51" t="s">
        <v>8</v>
      </c>
      <c r="G12" s="53" t="str">
        <f>A6</f>
        <v>C5</v>
      </c>
      <c r="H12" s="71">
        <f>IF(Spielplan!H25="","",Spielplan!H25)</f>
        <v>1</v>
      </c>
      <c r="I12" s="71" t="str">
        <f>IF(Spielplan!I25="","",Spielplan!I25)</f>
        <v>:</v>
      </c>
      <c r="J12" s="72">
        <f>IF(Spielplan!J25="","",Spielplan!J25)</f>
        <v>1</v>
      </c>
    </row>
    <row r="13" spans="1:10" ht="14.25" customHeight="1" hidden="1">
      <c r="A13" s="58">
        <f>A12+Vorgaben!$D$3+Vorgaben!$D$5</f>
        <v>0.3819444444444444</v>
      </c>
      <c r="B13" s="59">
        <v>2</v>
      </c>
      <c r="C13" s="73" t="s">
        <v>111</v>
      </c>
      <c r="D13" s="85"/>
      <c r="E13" s="52" t="str">
        <f>A8</f>
        <v>C7</v>
      </c>
      <c r="F13" s="51" t="s">
        <v>8</v>
      </c>
      <c r="G13" s="53" t="str">
        <f>A10</f>
        <v>C1</v>
      </c>
      <c r="H13" s="71">
        <f>IF(Spielplan!H26="","",Spielplan!H26)</f>
      </c>
      <c r="I13" s="51" t="s">
        <v>9</v>
      </c>
      <c r="J13" s="72">
        <f>IF(Spielplan!J26="","",Spielplan!J26)</f>
      </c>
    </row>
    <row r="14" spans="1:10" ht="13.5">
      <c r="A14" s="58">
        <f>A12+Vorgaben!$D$3+Vorgaben!$D$5</f>
        <v>0.3819444444444444</v>
      </c>
      <c r="B14" s="59">
        <v>2</v>
      </c>
      <c r="C14" s="73" t="s">
        <v>111</v>
      </c>
      <c r="D14" s="85" t="s">
        <v>108</v>
      </c>
      <c r="E14" s="52" t="str">
        <f>A2</f>
        <v>C1</v>
      </c>
      <c r="F14" s="51" t="s">
        <v>8</v>
      </c>
      <c r="G14" s="53" t="str">
        <f>A3</f>
        <v>C2</v>
      </c>
      <c r="H14" s="71">
        <f>IF(Spielplan!H27="","",Spielplan!H27)</f>
        <v>1</v>
      </c>
      <c r="I14" s="51" t="s">
        <v>9</v>
      </c>
      <c r="J14" s="72">
        <f>IF(Spielplan!J27="","",Spielplan!J27)</f>
        <v>1</v>
      </c>
    </row>
    <row r="15" spans="1:10" ht="13.5">
      <c r="A15" s="86">
        <f>A14+Vorgaben!$D$3+Vorgaben!$D$5</f>
        <v>0.38888888888888884</v>
      </c>
      <c r="B15" s="87">
        <v>3</v>
      </c>
      <c r="C15" s="88" t="s">
        <v>112</v>
      </c>
      <c r="D15" s="89" t="s">
        <v>105</v>
      </c>
      <c r="E15" s="90" t="str">
        <f>G3</f>
        <v>D2</v>
      </c>
      <c r="F15" s="91" t="s">
        <v>8</v>
      </c>
      <c r="G15" s="92" t="str">
        <f>G4</f>
        <v>D3</v>
      </c>
      <c r="H15" s="71">
        <f>IF(Spielplan!H28="","",Spielplan!H28)</f>
        <v>1</v>
      </c>
      <c r="I15" s="51" t="s">
        <v>9</v>
      </c>
      <c r="J15" s="72">
        <f>IF(Spielplan!J28="","",Spielplan!J28)</f>
        <v>1</v>
      </c>
    </row>
    <row r="16" spans="1:10" ht="13.5">
      <c r="A16" s="86">
        <f>A15+Vorgaben!$D$3+Vorgaben!$D$5</f>
        <v>0.39583333333333326</v>
      </c>
      <c r="B16" s="87">
        <v>4</v>
      </c>
      <c r="C16" s="88" t="s">
        <v>112</v>
      </c>
      <c r="D16" s="89" t="s">
        <v>106</v>
      </c>
      <c r="E16" s="90" t="str">
        <f>G2</f>
        <v>D1</v>
      </c>
      <c r="F16" s="91" t="s">
        <v>8</v>
      </c>
      <c r="G16" s="92" t="str">
        <f>G7</f>
        <v>D6</v>
      </c>
      <c r="H16" s="71">
        <f>IF(Spielplan!H29="","",Spielplan!H29)</f>
        <v>1</v>
      </c>
      <c r="I16" s="51" t="s">
        <v>9</v>
      </c>
      <c r="J16" s="72">
        <f>IF(Spielplan!J29="","",Spielplan!J29)</f>
        <v>1</v>
      </c>
    </row>
    <row r="17" spans="1:10" ht="13.5">
      <c r="A17" s="58">
        <f>A16+Vorgaben!$D$3+Vorgaben!$D$5</f>
        <v>0.4027777777777777</v>
      </c>
      <c r="B17" s="59">
        <v>5</v>
      </c>
      <c r="C17" s="73" t="s">
        <v>111</v>
      </c>
      <c r="D17" s="85" t="s">
        <v>107</v>
      </c>
      <c r="E17" s="52" t="str">
        <f>A7</f>
        <v>C6</v>
      </c>
      <c r="F17" s="51" t="s">
        <v>8</v>
      </c>
      <c r="G17" s="53" t="str">
        <f>A4</f>
        <v>C3</v>
      </c>
      <c r="H17" s="71">
        <f>IF(Spielplan!H37="","",Spielplan!H37)</f>
        <v>1</v>
      </c>
      <c r="I17" s="51" t="s">
        <v>9</v>
      </c>
      <c r="J17" s="72">
        <f>IF(Spielplan!J37="","",Spielplan!J37)</f>
        <v>1</v>
      </c>
    </row>
    <row r="18" spans="1:10" ht="13.5" hidden="1">
      <c r="A18" s="58"/>
      <c r="B18" s="59"/>
      <c r="C18" s="73"/>
      <c r="D18" s="85"/>
      <c r="E18" s="52"/>
      <c r="F18" s="51"/>
      <c r="G18" s="53"/>
      <c r="H18" s="71"/>
      <c r="J18" s="72"/>
    </row>
    <row r="19" spans="1:10" ht="13.5">
      <c r="A19" s="58">
        <f>A17+Vorgaben!$D$3+Vorgaben!$D$5</f>
        <v>0.4097222222222221</v>
      </c>
      <c r="B19" s="59">
        <v>6</v>
      </c>
      <c r="C19" s="73" t="s">
        <v>111</v>
      </c>
      <c r="D19" s="85" t="s">
        <v>108</v>
      </c>
      <c r="E19" s="52" t="str">
        <f>A6</f>
        <v>C5</v>
      </c>
      <c r="F19" s="51" t="s">
        <v>8</v>
      </c>
      <c r="G19" s="53" t="str">
        <f>A8</f>
        <v>C7</v>
      </c>
      <c r="H19" s="71">
        <f>IF(Spielplan!H39="","",Spielplan!H39)</f>
        <v>1</v>
      </c>
      <c r="I19" s="51" t="s">
        <v>9</v>
      </c>
      <c r="J19" s="72">
        <f>IF(Spielplan!J39="","",Spielplan!J39)</f>
        <v>1</v>
      </c>
    </row>
    <row r="20" spans="1:10" ht="13.5">
      <c r="A20" s="86">
        <f>A19+Vorgaben!$D$3+Vorgaben!$D$5</f>
        <v>0.4166666666666665</v>
      </c>
      <c r="B20" s="87">
        <v>7</v>
      </c>
      <c r="C20" s="88" t="s">
        <v>112</v>
      </c>
      <c r="D20" s="89" t="s">
        <v>105</v>
      </c>
      <c r="E20" s="90" t="str">
        <f>G5</f>
        <v>D4</v>
      </c>
      <c r="F20" s="91" t="s">
        <v>8</v>
      </c>
      <c r="G20" s="92" t="str">
        <f>G6</f>
        <v>D5</v>
      </c>
      <c r="H20" s="71">
        <f>IF(Spielplan!H40="","",Spielplan!H40)</f>
        <v>1</v>
      </c>
      <c r="I20" s="51" t="s">
        <v>9</v>
      </c>
      <c r="J20" s="72">
        <f>IF(Spielplan!J40="","",Spielplan!J40)</f>
        <v>1</v>
      </c>
    </row>
    <row r="21" spans="1:10" ht="13.5">
      <c r="A21" s="86">
        <f>A20+Vorgaben!$D$3+Vorgaben!$D$5</f>
        <v>0.42361111111111094</v>
      </c>
      <c r="B21" s="87">
        <v>8</v>
      </c>
      <c r="C21" s="88" t="s">
        <v>112</v>
      </c>
      <c r="D21" s="89" t="s">
        <v>106</v>
      </c>
      <c r="E21" s="90" t="str">
        <f>G4</f>
        <v>D3</v>
      </c>
      <c r="F21" s="91" t="s">
        <v>8</v>
      </c>
      <c r="G21" s="92" t="str">
        <f>G2</f>
        <v>D1</v>
      </c>
      <c r="H21" s="71">
        <f>IF(Spielplan!H41="","",Spielplan!H41)</f>
        <v>1</v>
      </c>
      <c r="I21" s="51" t="s">
        <v>9</v>
      </c>
      <c r="J21" s="72">
        <f>IF(Spielplan!J41="","",Spielplan!J41)</f>
        <v>1</v>
      </c>
    </row>
    <row r="22" spans="1:10" ht="13.5" hidden="1">
      <c r="A22" s="58"/>
      <c r="B22" s="59"/>
      <c r="C22" s="73"/>
      <c r="D22" s="85"/>
      <c r="E22" s="52"/>
      <c r="F22" s="51"/>
      <c r="G22" s="53"/>
      <c r="H22" s="71"/>
      <c r="J22" s="72"/>
    </row>
    <row r="23" spans="1:10" ht="13.5">
      <c r="A23" s="58">
        <f>A21+Vorgaben!$D$3+Vorgaben!$D$5</f>
        <v>0.43055555555555536</v>
      </c>
      <c r="B23" s="59">
        <v>9</v>
      </c>
      <c r="C23" s="73" t="s">
        <v>111</v>
      </c>
      <c r="D23" s="85" t="s">
        <v>107</v>
      </c>
      <c r="E23" s="52" t="str">
        <f>A3</f>
        <v>C2</v>
      </c>
      <c r="F23" s="51" t="s">
        <v>8</v>
      </c>
      <c r="G23" s="53" t="str">
        <f>A7</f>
        <v>C6</v>
      </c>
      <c r="H23" s="71">
        <f>IF(Spielplan!H47="","",Spielplan!H47)</f>
        <v>1</v>
      </c>
      <c r="I23" s="71" t="str">
        <f>IF(Spielplan!I47="","",Spielplan!I47)</f>
        <v>:</v>
      </c>
      <c r="J23" s="72">
        <f>IF(Spielplan!J47="","",Spielplan!J47)</f>
        <v>1</v>
      </c>
    </row>
    <row r="24" spans="1:10" ht="13.5" hidden="1">
      <c r="A24" s="58"/>
      <c r="B24" s="59"/>
      <c r="C24" s="73"/>
      <c r="D24" s="85"/>
      <c r="E24" s="52"/>
      <c r="F24" s="51"/>
      <c r="G24" s="53"/>
      <c r="H24" s="71"/>
      <c r="I24" s="71"/>
      <c r="J24" s="71"/>
    </row>
    <row r="25" spans="1:10" ht="13.5">
      <c r="A25" s="58">
        <f>A23+Vorgaben!$D$3+Vorgaben!$D$5</f>
        <v>0.4374999999999998</v>
      </c>
      <c r="B25" s="59">
        <v>10</v>
      </c>
      <c r="C25" s="73" t="s">
        <v>111</v>
      </c>
      <c r="D25" s="85" t="s">
        <v>108</v>
      </c>
      <c r="E25" s="52" t="str">
        <f>A5</f>
        <v>C4</v>
      </c>
      <c r="F25" s="51" t="s">
        <v>8</v>
      </c>
      <c r="G25" s="53" t="str">
        <f>A8</f>
        <v>C7</v>
      </c>
      <c r="H25" s="71">
        <f>IF(Spielplan!H49="","",Spielplan!H49)</f>
        <v>1</v>
      </c>
      <c r="I25" s="71" t="str">
        <f>IF(Spielplan!I49="","",Spielplan!I49)</f>
        <v>:</v>
      </c>
      <c r="J25" s="71">
        <f>IF(Spielplan!J49="","",Spielplan!J49)</f>
        <v>1</v>
      </c>
    </row>
    <row r="26" spans="1:10" ht="13.5">
      <c r="A26" s="86">
        <f>A25+Vorgaben!$D$3+Vorgaben!$D$5</f>
        <v>0.4444444444444442</v>
      </c>
      <c r="B26" s="87">
        <v>11</v>
      </c>
      <c r="C26" s="88" t="s">
        <v>112</v>
      </c>
      <c r="D26" s="89" t="s">
        <v>105</v>
      </c>
      <c r="E26" s="90" t="str">
        <f>G3</f>
        <v>D2</v>
      </c>
      <c r="F26" s="91" t="s">
        <v>8</v>
      </c>
      <c r="G26" s="92" t="str">
        <f>G5</f>
        <v>D4</v>
      </c>
      <c r="H26" s="71">
        <f>IF(Spielplan!H50="","",Spielplan!H50)</f>
        <v>1</v>
      </c>
      <c r="I26" s="71" t="str">
        <f>IF(Spielplan!I50="","",Spielplan!I50)</f>
        <v>:</v>
      </c>
      <c r="J26" s="71">
        <f>IF(Spielplan!J50="","",Spielplan!J50)</f>
        <v>1</v>
      </c>
    </row>
    <row r="27" spans="1:10" ht="13.5">
      <c r="A27" s="86">
        <f>A26+Vorgaben!$D$3+Vorgaben!$D$5</f>
        <v>0.4513888888888886</v>
      </c>
      <c r="B27" s="87">
        <v>12</v>
      </c>
      <c r="C27" s="88" t="s">
        <v>112</v>
      </c>
      <c r="D27" s="89" t="s">
        <v>106</v>
      </c>
      <c r="E27" s="90" t="str">
        <f>G7</f>
        <v>D6</v>
      </c>
      <c r="F27" s="91" t="s">
        <v>8</v>
      </c>
      <c r="G27" s="92" t="str">
        <f>G6</f>
        <v>D5</v>
      </c>
      <c r="H27" s="71">
        <f>IF(Spielplan!H51="","",Spielplan!H51)</f>
        <v>1</v>
      </c>
      <c r="I27" s="71" t="str">
        <f>IF(Spielplan!I51="","",Spielplan!I51)</f>
        <v>:</v>
      </c>
      <c r="J27" s="71">
        <f>IF(Spielplan!J51="","",Spielplan!J51)</f>
        <v>1</v>
      </c>
    </row>
    <row r="28" spans="1:10" ht="13.5" hidden="1">
      <c r="A28" s="58"/>
      <c r="B28" s="59"/>
      <c r="C28" s="73"/>
      <c r="D28" s="85"/>
      <c r="E28" s="52"/>
      <c r="F28" s="51"/>
      <c r="G28" s="53"/>
      <c r="H28" s="71"/>
      <c r="I28" s="71"/>
      <c r="J28" s="71"/>
    </row>
    <row r="29" spans="1:10" ht="13.5">
      <c r="A29" s="58">
        <f>A27+Vorgaben!$D$3+Vorgaben!$D$5</f>
        <v>0.45833333333333304</v>
      </c>
      <c r="B29" s="59">
        <v>13</v>
      </c>
      <c r="C29" s="73" t="s">
        <v>111</v>
      </c>
      <c r="D29" s="85" t="s">
        <v>107</v>
      </c>
      <c r="E29" s="52" t="str">
        <f>A7</f>
        <v>C6</v>
      </c>
      <c r="F29" s="51" t="s">
        <v>8</v>
      </c>
      <c r="G29" s="53" t="str">
        <f>A2</f>
        <v>C1</v>
      </c>
      <c r="H29" s="71">
        <f>IF(Spielplan!H56="","",Spielplan!H56)</f>
        <v>1</v>
      </c>
      <c r="I29" s="71" t="str">
        <f>IF(Spielplan!I56="","",Spielplan!I56)</f>
        <v>:</v>
      </c>
      <c r="J29" s="71">
        <f>IF(Spielplan!J56="","",Spielplan!J56)</f>
        <v>1</v>
      </c>
    </row>
    <row r="30" spans="1:10" ht="13.5">
      <c r="A30" s="58">
        <f>A29+Vorgaben!$D$3+Vorgaben!$D$5</f>
        <v>0.46527777777777746</v>
      </c>
      <c r="B30" s="59">
        <v>14</v>
      </c>
      <c r="C30" s="73" t="s">
        <v>111</v>
      </c>
      <c r="D30" s="85" t="s">
        <v>108</v>
      </c>
      <c r="E30" s="52" t="str">
        <f>A3</f>
        <v>C2</v>
      </c>
      <c r="F30" s="51" t="s">
        <v>8</v>
      </c>
      <c r="G30" s="53" t="str">
        <f>A4</f>
        <v>C3</v>
      </c>
      <c r="H30" s="71">
        <f>IF(Spielplan!H57="","",Spielplan!H57)</f>
        <v>1</v>
      </c>
      <c r="I30" s="71" t="str">
        <f>IF(Spielplan!I57="","",Spielplan!I57)</f>
        <v>:</v>
      </c>
      <c r="J30" s="71">
        <f>IF(Spielplan!J57="","",Spielplan!J57)</f>
        <v>1</v>
      </c>
    </row>
    <row r="31" spans="1:10" ht="13.5">
      <c r="A31" s="86">
        <f>A30+Vorgaben!$D$3+Vorgaben!$D$5</f>
        <v>0.4722222222222219</v>
      </c>
      <c r="B31" s="87">
        <v>15</v>
      </c>
      <c r="C31" s="88" t="s">
        <v>112</v>
      </c>
      <c r="D31" s="89" t="s">
        <v>105</v>
      </c>
      <c r="E31" s="90" t="str">
        <f>G3</f>
        <v>D2</v>
      </c>
      <c r="F31" s="91" t="s">
        <v>8</v>
      </c>
      <c r="G31" s="92" t="str">
        <f>G2</f>
        <v>D1</v>
      </c>
      <c r="H31" s="71">
        <f>IF(Spielplan!H58="","",Spielplan!H58)</f>
        <v>1</v>
      </c>
      <c r="I31" s="71" t="str">
        <f>IF(Spielplan!I58="","",Spielplan!I58)</f>
        <v>:</v>
      </c>
      <c r="J31" s="71">
        <f>IF(Spielplan!J58="","",Spielplan!J58)</f>
        <v>1</v>
      </c>
    </row>
    <row r="32" spans="1:10" ht="13.5">
      <c r="A32" s="86">
        <f>A31+Vorgaben!$D$3+Vorgaben!$D$5</f>
        <v>0.4791666666666663</v>
      </c>
      <c r="B32" s="87">
        <v>16</v>
      </c>
      <c r="C32" s="88" t="s">
        <v>112</v>
      </c>
      <c r="D32" s="89" t="s">
        <v>106</v>
      </c>
      <c r="E32" s="90" t="str">
        <f>G8</f>
        <v>D7</v>
      </c>
      <c r="F32" s="91" t="s">
        <v>8</v>
      </c>
      <c r="G32" s="92" t="str">
        <f>G4</f>
        <v>D3</v>
      </c>
      <c r="H32" s="71">
        <f>IF(Spielplan!H59="","",Spielplan!H59)</f>
        <v>1</v>
      </c>
      <c r="I32" s="71" t="str">
        <f>IF(Spielplan!I59="","",Spielplan!I59)</f>
        <v>:</v>
      </c>
      <c r="J32" s="71">
        <f>IF(Spielplan!J59="","",Spielplan!J59)</f>
        <v>1</v>
      </c>
    </row>
    <row r="33" spans="1:10" ht="13.5" hidden="1">
      <c r="A33" s="58"/>
      <c r="B33" s="59"/>
      <c r="C33" s="73"/>
      <c r="D33" s="89"/>
      <c r="E33" s="52"/>
      <c r="F33" s="51"/>
      <c r="G33" s="53"/>
      <c r="H33" s="71"/>
      <c r="I33" s="71"/>
      <c r="J33" s="71"/>
    </row>
    <row r="34" spans="1:10" ht="13.5" hidden="1">
      <c r="A34" s="58"/>
      <c r="B34" s="59"/>
      <c r="C34" s="73"/>
      <c r="D34" s="85"/>
      <c r="E34" s="52"/>
      <c r="F34" s="51"/>
      <c r="G34" s="53"/>
      <c r="H34" s="71"/>
      <c r="I34" s="71"/>
      <c r="J34" s="71"/>
    </row>
    <row r="35" spans="1:10" ht="13.5">
      <c r="A35" s="58">
        <f>A32+Vorgaben!$D$3+Vorgaben!$D$5</f>
        <v>0.4861111111111107</v>
      </c>
      <c r="B35" s="59">
        <v>17</v>
      </c>
      <c r="C35" s="73" t="s">
        <v>111</v>
      </c>
      <c r="D35" s="85" t="s">
        <v>107</v>
      </c>
      <c r="E35" s="52" t="str">
        <f>A8</f>
        <v>C7</v>
      </c>
      <c r="F35" s="51" t="s">
        <v>8</v>
      </c>
      <c r="G35" s="53" t="str">
        <f>A2</f>
        <v>C1</v>
      </c>
      <c r="H35" s="71">
        <f>IF(Spielplan!H65="","",Spielplan!H65)</f>
        <v>1</v>
      </c>
      <c r="I35" s="71" t="str">
        <f>IF(Spielplan!I65="","",Spielplan!I65)</f>
        <v>:</v>
      </c>
      <c r="J35" s="71">
        <f>IF(Spielplan!J65="","",Spielplan!J65)</f>
        <v>1</v>
      </c>
    </row>
    <row r="36" spans="1:10" ht="13.5" hidden="1">
      <c r="A36" s="58"/>
      <c r="B36" s="59"/>
      <c r="C36" s="73"/>
      <c r="D36" s="85"/>
      <c r="E36" s="52"/>
      <c r="F36" s="51"/>
      <c r="G36" s="53"/>
      <c r="H36" s="71"/>
      <c r="I36" s="71"/>
      <c r="J36" s="71"/>
    </row>
    <row r="37" spans="1:10" ht="13.5">
      <c r="A37" s="58">
        <f>A35+Vorgaben!$D$3+Vorgaben!$D$5</f>
        <v>0.49305555555555514</v>
      </c>
      <c r="B37" s="59">
        <v>18</v>
      </c>
      <c r="C37" s="73" t="s">
        <v>111</v>
      </c>
      <c r="D37" s="85" t="s">
        <v>108</v>
      </c>
      <c r="E37" s="52" t="str">
        <f>A7</f>
        <v>C6</v>
      </c>
      <c r="F37" s="51" t="s">
        <v>8</v>
      </c>
      <c r="G37" s="53" t="str">
        <f>A5</f>
        <v>C4</v>
      </c>
      <c r="H37" s="71">
        <f>IF(Spielplan!H67="","",Spielplan!H67)</f>
        <v>1</v>
      </c>
      <c r="I37" s="71" t="str">
        <f>IF(Spielplan!I67="","",Spielplan!I67)</f>
        <v>:</v>
      </c>
      <c r="J37" s="71">
        <f>IF(Spielplan!J67="","",Spielplan!J67)</f>
        <v>1</v>
      </c>
    </row>
    <row r="38" spans="1:10" ht="13.5">
      <c r="A38" s="86">
        <f>A37+Vorgaben!$D$3+Vorgaben!$D$5</f>
        <v>0.49999999999999956</v>
      </c>
      <c r="B38" s="87">
        <v>19</v>
      </c>
      <c r="C38" s="88" t="s">
        <v>112</v>
      </c>
      <c r="D38" s="89" t="s">
        <v>105</v>
      </c>
      <c r="E38" s="90" t="str">
        <f>G7</f>
        <v>D6</v>
      </c>
      <c r="F38" s="91" t="s">
        <v>8</v>
      </c>
      <c r="G38" s="92" t="str">
        <f>G5</f>
        <v>D4</v>
      </c>
      <c r="H38" s="71">
        <f>IF(Spielplan!H68="","",Spielplan!H68)</f>
        <v>1</v>
      </c>
      <c r="I38" s="71" t="str">
        <f>IF(Spielplan!I68="","",Spielplan!I68)</f>
        <v>:</v>
      </c>
      <c r="J38" s="71">
        <f>IF(Spielplan!J68="","",Spielplan!J68)</f>
        <v>1</v>
      </c>
    </row>
    <row r="39" spans="1:10" ht="13.5">
      <c r="A39" s="86">
        <f>A38+Vorgaben!$D$3+Vorgaben!$D$5</f>
        <v>0.506944444444444</v>
      </c>
      <c r="B39" s="87">
        <v>20</v>
      </c>
      <c r="C39" s="88" t="s">
        <v>112</v>
      </c>
      <c r="D39" s="89" t="s">
        <v>106</v>
      </c>
      <c r="E39" s="90" t="str">
        <f>G6</f>
        <v>D5</v>
      </c>
      <c r="F39" s="91" t="s">
        <v>8</v>
      </c>
      <c r="G39" s="92" t="str">
        <f>G8</f>
        <v>D7</v>
      </c>
      <c r="H39" s="71">
        <f>IF(Spielplan!H69="","",Spielplan!H69)</f>
        <v>1</v>
      </c>
      <c r="I39" s="71" t="str">
        <f>IF(Spielplan!I69="","",Spielplan!I69)</f>
        <v>:</v>
      </c>
      <c r="J39" s="71">
        <f>IF(Spielplan!J69="","",Spielplan!J69)</f>
        <v>1</v>
      </c>
    </row>
    <row r="40" spans="1:10" ht="13.5">
      <c r="A40" s="58">
        <f>A39+Vorgaben!$D$3+Vorgaben!$D$5</f>
        <v>0.5138888888888884</v>
      </c>
      <c r="B40" s="59">
        <v>21</v>
      </c>
      <c r="C40" s="73" t="s">
        <v>111</v>
      </c>
      <c r="D40" s="85" t="s">
        <v>107</v>
      </c>
      <c r="E40" s="52" t="str">
        <f>A4</f>
        <v>C3</v>
      </c>
      <c r="F40" s="51" t="s">
        <v>8</v>
      </c>
      <c r="G40" s="53" t="str">
        <f>A6</f>
        <v>C5</v>
      </c>
      <c r="H40" s="71">
        <f>IF(Spielplan!H74="","",Spielplan!H74)</f>
        <v>1</v>
      </c>
      <c r="I40" s="71" t="str">
        <f>IF(Spielplan!I74="","",Spielplan!I74)</f>
        <v>:</v>
      </c>
      <c r="J40" s="71">
        <f>IF(Spielplan!J74="","",Spielplan!J74)</f>
        <v>1</v>
      </c>
    </row>
    <row r="41" spans="1:10" ht="13.5">
      <c r="A41" s="58">
        <f>A40+Vorgaben!$D$3+Vorgaben!$D$5</f>
        <v>0.5208333333333328</v>
      </c>
      <c r="B41" s="59">
        <v>22</v>
      </c>
      <c r="C41" s="73" t="s">
        <v>111</v>
      </c>
      <c r="D41" s="85" t="s">
        <v>108</v>
      </c>
      <c r="E41" s="52" t="str">
        <f>A8</f>
        <v>C7</v>
      </c>
      <c r="F41" s="51" t="s">
        <v>8</v>
      </c>
      <c r="G41" s="53" t="str">
        <f>A3</f>
        <v>C2</v>
      </c>
      <c r="H41" s="71">
        <f>IF(Spielplan!H75="","",Spielplan!H75)</f>
        <v>1</v>
      </c>
      <c r="I41" s="71" t="str">
        <f>IF(Spielplan!I75="","",Spielplan!I75)</f>
        <v>:</v>
      </c>
      <c r="J41" s="71">
        <f>IF(Spielplan!J75="","",Spielplan!J75)</f>
        <v>1</v>
      </c>
    </row>
    <row r="42" spans="1:10" ht="13.5">
      <c r="A42" s="86">
        <f>A41+Vorgaben!$D$3+Vorgaben!$D$5</f>
        <v>0.5277777777777772</v>
      </c>
      <c r="B42" s="87">
        <v>23</v>
      </c>
      <c r="C42" s="88" t="s">
        <v>112</v>
      </c>
      <c r="D42" s="89" t="s">
        <v>105</v>
      </c>
      <c r="E42" s="90" t="str">
        <f>G2</f>
        <v>D1</v>
      </c>
      <c r="F42" s="91" t="s">
        <v>8</v>
      </c>
      <c r="G42" s="92" t="str">
        <f>G5</f>
        <v>D4</v>
      </c>
      <c r="H42" s="71">
        <f>IF(Spielplan!H77="","",Spielplan!H77)</f>
        <v>1</v>
      </c>
      <c r="I42" s="71" t="str">
        <f>IF(Spielplan!I77="","",Spielplan!I77)</f>
        <v>:</v>
      </c>
      <c r="J42" s="71">
        <f>IF(Spielplan!J77="","",Spielplan!J77)</f>
        <v>1</v>
      </c>
    </row>
    <row r="43" spans="1:10" ht="13.5">
      <c r="A43" s="86">
        <f>A42+Vorgaben!$D$3+Vorgaben!$D$5</f>
        <v>0.5347222222222217</v>
      </c>
      <c r="B43" s="87">
        <v>24</v>
      </c>
      <c r="C43" s="88" t="s">
        <v>112</v>
      </c>
      <c r="D43" s="89" t="s">
        <v>106</v>
      </c>
      <c r="E43" s="90" t="str">
        <f>G8</f>
        <v>D7</v>
      </c>
      <c r="F43" s="91" t="s">
        <v>8</v>
      </c>
      <c r="G43" s="92" t="str">
        <f>G3</f>
        <v>D2</v>
      </c>
      <c r="H43" s="71">
        <f>IF(Spielplan!H79="","",Spielplan!H79)</f>
        <v>1</v>
      </c>
      <c r="I43" s="71" t="str">
        <f>IF(Spielplan!I79="","",Spielplan!I79)</f>
        <v>:</v>
      </c>
      <c r="J43" s="71">
        <f>IF(Spielplan!J79="","",Spielplan!J79)</f>
        <v>1</v>
      </c>
    </row>
    <row r="44" spans="1:10" ht="13.5" hidden="1">
      <c r="A44" s="58"/>
      <c r="B44" s="59"/>
      <c r="C44" s="73"/>
      <c r="D44" s="73"/>
      <c r="E44" s="52"/>
      <c r="F44" s="51"/>
      <c r="G44" s="53"/>
      <c r="H44" s="71"/>
      <c r="I44" s="71"/>
      <c r="J44" s="71"/>
    </row>
    <row r="45" spans="1:10" ht="13.5">
      <c r="A45" s="58">
        <f>A43+Vorgaben!$D$3+Vorgaben!$D$5</f>
        <v>0.5416666666666661</v>
      </c>
      <c r="B45" s="59">
        <v>25</v>
      </c>
      <c r="C45" s="73" t="s">
        <v>111</v>
      </c>
      <c r="D45" s="85" t="s">
        <v>107</v>
      </c>
      <c r="E45" s="52" t="str">
        <f>A4</f>
        <v>C3</v>
      </c>
      <c r="F45" s="51" t="s">
        <v>8</v>
      </c>
      <c r="G45" s="53" t="str">
        <f>A5</f>
        <v>C4</v>
      </c>
      <c r="H45" s="71">
        <f>IF(Spielplan!H84="","",Spielplan!H84)</f>
        <v>1</v>
      </c>
      <c r="I45" s="71" t="str">
        <f>IF(Spielplan!I84="","",Spielplan!I84)</f>
        <v>:</v>
      </c>
      <c r="J45" s="71">
        <f>IF(Spielplan!J84="","",Spielplan!J84)</f>
        <v>1</v>
      </c>
    </row>
    <row r="46" spans="1:10" ht="13.5">
      <c r="A46" s="58">
        <f>A45+Vorgaben!$D$3+Vorgaben!$D$5</f>
        <v>0.5486111111111105</v>
      </c>
      <c r="B46" s="59">
        <v>26</v>
      </c>
      <c r="C46" s="73" t="s">
        <v>111</v>
      </c>
      <c r="D46" s="85" t="s">
        <v>108</v>
      </c>
      <c r="E46" s="52" t="str">
        <f>A6</f>
        <v>C5</v>
      </c>
      <c r="F46" s="51" t="s">
        <v>8</v>
      </c>
      <c r="G46" s="53" t="str">
        <f>A3</f>
        <v>C2</v>
      </c>
      <c r="H46" s="71">
        <f>IF(Spielplan!H85="","",Spielplan!H85)</f>
        <v>1</v>
      </c>
      <c r="I46" s="71" t="str">
        <f>IF(Spielplan!I85="","",Spielplan!I85)</f>
        <v>:</v>
      </c>
      <c r="J46" s="71">
        <f>IF(Spielplan!J85="","",Spielplan!J85)</f>
        <v>1</v>
      </c>
    </row>
    <row r="47" spans="1:10" ht="13.5">
      <c r="A47" s="86">
        <f>A46+Vorgaben!$D$3+Vorgaben!$D$5</f>
        <v>0.5555555555555549</v>
      </c>
      <c r="B47" s="87">
        <v>27</v>
      </c>
      <c r="C47" s="88" t="s">
        <v>112</v>
      </c>
      <c r="D47" s="89" t="s">
        <v>105</v>
      </c>
      <c r="E47" s="90" t="str">
        <f>G4</f>
        <v>D3</v>
      </c>
      <c r="F47" s="91" t="s">
        <v>8</v>
      </c>
      <c r="G47" s="92" t="str">
        <f>G6</f>
        <v>D5</v>
      </c>
      <c r="H47" s="71">
        <f>IF(Spielplan!H86="","",Spielplan!H86)</f>
        <v>1</v>
      </c>
      <c r="I47" s="71" t="str">
        <f>IF(Spielplan!I86="","",Spielplan!I86)</f>
        <v>:</v>
      </c>
      <c r="J47" s="71">
        <f>IF(Spielplan!J86="","",Spielplan!J86)</f>
        <v>1</v>
      </c>
    </row>
    <row r="48" spans="1:10" ht="13.5">
      <c r="A48" s="86">
        <f>A47+Vorgaben!$D$3+Vorgaben!$D$5</f>
        <v>0.5624999999999993</v>
      </c>
      <c r="B48" s="87">
        <v>28</v>
      </c>
      <c r="C48" s="88" t="s">
        <v>112</v>
      </c>
      <c r="D48" s="89" t="s">
        <v>106</v>
      </c>
      <c r="E48" s="90" t="str">
        <f>G7</f>
        <v>D6</v>
      </c>
      <c r="F48" s="91" t="s">
        <v>8</v>
      </c>
      <c r="G48" s="92" t="str">
        <f>G3</f>
        <v>D2</v>
      </c>
      <c r="H48" s="71">
        <f>IF(Spielplan!H87="","",Spielplan!H87)</f>
        <v>1</v>
      </c>
      <c r="I48" s="71" t="str">
        <f>IF(Spielplan!I87="","",Spielplan!I87)</f>
        <v>:</v>
      </c>
      <c r="J48" s="71">
        <f>IF(Spielplan!J87="","",Spielplan!J87)</f>
        <v>1</v>
      </c>
    </row>
    <row r="49" spans="1:10" ht="13.5" hidden="1">
      <c r="A49" s="58"/>
      <c r="B49" s="59"/>
      <c r="C49" s="73"/>
      <c r="D49" s="73"/>
      <c r="E49" s="52"/>
      <c r="F49" s="51"/>
      <c r="G49" s="53"/>
      <c r="H49" s="71"/>
      <c r="I49" s="71"/>
      <c r="J49" s="71"/>
    </row>
    <row r="50" spans="1:10" ht="13.5">
      <c r="A50" s="58">
        <f>A48+Vorgaben!$D$3+Vorgaben!$D$5</f>
        <v>0.5694444444444438</v>
      </c>
      <c r="B50" s="59">
        <v>29</v>
      </c>
      <c r="C50" s="73" t="s">
        <v>111</v>
      </c>
      <c r="D50" s="85" t="s">
        <v>107</v>
      </c>
      <c r="E50" s="52" t="str">
        <f>A2</f>
        <v>C1</v>
      </c>
      <c r="F50" s="51" t="s">
        <v>8</v>
      </c>
      <c r="G50" s="53" t="str">
        <f>A5</f>
        <v>C4</v>
      </c>
      <c r="H50" s="71">
        <f>IF(Spielplan!H94="","",Spielplan!H94)</f>
        <v>1</v>
      </c>
      <c r="I50" s="71" t="str">
        <f>IF(Spielplan!I94="","",Spielplan!I94)</f>
        <v>:</v>
      </c>
      <c r="J50" s="71">
        <f>IF(Spielplan!J94="","",Spielplan!J94)</f>
        <v>1</v>
      </c>
    </row>
    <row r="51" spans="1:10" ht="13.5">
      <c r="A51" s="58">
        <f>A49+Vorgaben!$D$3+Vorgaben!$D$5</f>
        <v>0.006944444444444444</v>
      </c>
      <c r="B51" s="59">
        <v>30</v>
      </c>
      <c r="C51" s="73" t="s">
        <v>111</v>
      </c>
      <c r="D51" s="85" t="s">
        <v>108</v>
      </c>
      <c r="E51" s="52" t="str">
        <f>A7</f>
        <v>C6</v>
      </c>
      <c r="F51" s="51" t="s">
        <v>8</v>
      </c>
      <c r="G51" s="53" t="str">
        <f>A6</f>
        <v>C5</v>
      </c>
      <c r="H51" s="71">
        <f>IF(Spielplan!H95="","",Spielplan!H95)</f>
        <v>1</v>
      </c>
      <c r="I51" s="71" t="str">
        <f>IF(Spielplan!I95="","",Spielplan!I95)</f>
        <v>:</v>
      </c>
      <c r="J51" s="71">
        <f>IF(Spielplan!J95="","",Spielplan!J95)</f>
        <v>1</v>
      </c>
    </row>
    <row r="52" spans="1:10" ht="13.5">
      <c r="A52" s="86">
        <f>A51+Vorgaben!$D$3+Vorgaben!$D$5</f>
        <v>0.013888888888888886</v>
      </c>
      <c r="B52" s="87">
        <v>31</v>
      </c>
      <c r="C52" s="88" t="s">
        <v>112</v>
      </c>
      <c r="D52" s="89" t="s">
        <v>105</v>
      </c>
      <c r="E52" s="90" t="str">
        <f>G2</f>
        <v>D1</v>
      </c>
      <c r="F52" s="91" t="s">
        <v>8</v>
      </c>
      <c r="G52" s="92" t="str">
        <f>G8</f>
        <v>D7</v>
      </c>
      <c r="H52" s="71">
        <f>IF(Spielplan!H96="","",Spielplan!H96)</f>
        <v>1</v>
      </c>
      <c r="I52" s="71" t="str">
        <f>IF(Spielplan!I96="","",Spielplan!I96)</f>
        <v>:</v>
      </c>
      <c r="J52" s="71">
        <f>IF(Spielplan!J96="","",Spielplan!J96)</f>
        <v>1</v>
      </c>
    </row>
    <row r="53" spans="1:10" ht="13.5">
      <c r="A53" s="86">
        <f>A52+Vorgaben!$D$3+Vorgaben!$D$5</f>
        <v>0.020833333333333332</v>
      </c>
      <c r="B53" s="87">
        <v>32</v>
      </c>
      <c r="C53" s="88" t="s">
        <v>112</v>
      </c>
      <c r="D53" s="89" t="s">
        <v>106</v>
      </c>
      <c r="E53" s="90" t="str">
        <f>G5</f>
        <v>D4</v>
      </c>
      <c r="F53" s="91" t="s">
        <v>8</v>
      </c>
      <c r="G53" s="92" t="str">
        <f>G4</f>
        <v>D3</v>
      </c>
      <c r="H53" s="71">
        <f>IF(Spielplan!H97="","",Spielplan!H97)</f>
        <v>1</v>
      </c>
      <c r="I53" s="71" t="str">
        <f>IF(Spielplan!I97="","",Spielplan!I97)</f>
        <v>:</v>
      </c>
      <c r="J53" s="71">
        <f>IF(Spielplan!J97="","",Spielplan!J97)</f>
        <v>1</v>
      </c>
    </row>
    <row r="54" spans="1:10" ht="13.5" hidden="1">
      <c r="A54" s="58"/>
      <c r="B54" s="59"/>
      <c r="C54" s="73"/>
      <c r="D54" s="73"/>
      <c r="E54" s="52"/>
      <c r="F54" s="51"/>
      <c r="G54" s="53"/>
      <c r="H54" s="71"/>
      <c r="I54" s="71"/>
      <c r="J54" s="71"/>
    </row>
    <row r="55" spans="1:10" ht="13.5" hidden="1">
      <c r="A55" s="58"/>
      <c r="B55" s="59"/>
      <c r="C55" s="73"/>
      <c r="D55" s="73"/>
      <c r="E55" s="52"/>
      <c r="F55" s="51"/>
      <c r="G55" s="53"/>
      <c r="H55" s="71"/>
      <c r="I55" s="71"/>
      <c r="J55" s="71"/>
    </row>
    <row r="56" spans="1:10" ht="13.5">
      <c r="A56" s="58">
        <f>A53+Vorgaben!$D$3+Vorgaben!$D$5</f>
        <v>0.027777777777777776</v>
      </c>
      <c r="B56" s="59">
        <v>33</v>
      </c>
      <c r="C56" s="73" t="s">
        <v>111</v>
      </c>
      <c r="D56" s="85" t="s">
        <v>107</v>
      </c>
      <c r="E56" s="52" t="str">
        <f>A4</f>
        <v>C3</v>
      </c>
      <c r="F56" s="51" t="s">
        <v>8</v>
      </c>
      <c r="G56" s="53" t="str">
        <f>A8</f>
        <v>C7</v>
      </c>
      <c r="H56" s="71">
        <f>IF(Spielplan!H102="","",Spielplan!H102)</f>
        <v>1</v>
      </c>
      <c r="I56" s="71" t="str">
        <f>IF(Spielplan!I102="","",Spielplan!I102)</f>
        <v>:</v>
      </c>
      <c r="J56" s="71">
        <f>IF(Spielplan!J102="","",Spielplan!J102)</f>
        <v>1</v>
      </c>
    </row>
    <row r="57" spans="1:10" ht="13.5">
      <c r="A57" s="58">
        <f>A56+Vorgaben!$D$3+Vorgaben!$D$5</f>
        <v>0.03472222222222222</v>
      </c>
      <c r="B57" s="59">
        <v>34</v>
      </c>
      <c r="C57" s="73" t="s">
        <v>111</v>
      </c>
      <c r="D57" s="85" t="s">
        <v>108</v>
      </c>
      <c r="E57" s="52" t="str">
        <f>A5</f>
        <v>C4</v>
      </c>
      <c r="F57" s="51" t="s">
        <v>8</v>
      </c>
      <c r="G57" s="53" t="str">
        <f>A3</f>
        <v>C2</v>
      </c>
      <c r="H57" s="71">
        <f>IF(Spielplan!H103="","",Spielplan!H103)</f>
        <v>1</v>
      </c>
      <c r="I57" s="71" t="str">
        <f>IF(Spielplan!I103="","",Spielplan!I103)</f>
        <v>:</v>
      </c>
      <c r="J57" s="71">
        <f>IF(Spielplan!J103="","",Spielplan!J103)</f>
        <v>1</v>
      </c>
    </row>
    <row r="58" spans="1:10" ht="13.5">
      <c r="A58" s="86">
        <f>A57+Vorgaben!$D$3+Vorgaben!$D$5</f>
        <v>0.04166666666666666</v>
      </c>
      <c r="B58" s="87">
        <v>35</v>
      </c>
      <c r="C58" s="88" t="s">
        <v>112</v>
      </c>
      <c r="D58" s="89" t="s">
        <v>105</v>
      </c>
      <c r="E58" s="90" t="str">
        <f>G8</f>
        <v>D7</v>
      </c>
      <c r="F58" s="91" t="s">
        <v>8</v>
      </c>
      <c r="G58" s="92" t="str">
        <f>G7</f>
        <v>D6</v>
      </c>
      <c r="H58" s="71">
        <f>IF(Spielplan!H104="","",Spielplan!H104)</f>
        <v>1</v>
      </c>
      <c r="I58" s="71" t="str">
        <f>IF(Spielplan!I104="","",Spielplan!I104)</f>
        <v>:</v>
      </c>
      <c r="J58" s="71">
        <f>IF(Spielplan!J104="","",Spielplan!J104)</f>
        <v>1</v>
      </c>
    </row>
    <row r="59" spans="1:10" ht="13.5">
      <c r="A59" s="86">
        <f>A58+Vorgaben!$D$3+Vorgaben!$D$5</f>
        <v>0.0486111111111111</v>
      </c>
      <c r="B59" s="87">
        <v>36</v>
      </c>
      <c r="C59" s="88" t="s">
        <v>112</v>
      </c>
      <c r="D59" s="89" t="s">
        <v>106</v>
      </c>
      <c r="E59" s="90" t="str">
        <f>G6</f>
        <v>D5</v>
      </c>
      <c r="F59" s="91" t="s">
        <v>8</v>
      </c>
      <c r="G59" s="92" t="str">
        <f>G3</f>
        <v>D2</v>
      </c>
      <c r="H59" s="71">
        <f>IF(Spielplan!H105="","",Spielplan!H105)</f>
        <v>1</v>
      </c>
      <c r="I59" s="71" t="str">
        <f>IF(Spielplan!I105="","",Spielplan!I105)</f>
        <v>:</v>
      </c>
      <c r="J59" s="71">
        <f>IF(Spielplan!J105="","",Spielplan!J105)</f>
        <v>1</v>
      </c>
    </row>
    <row r="60" spans="1:10" ht="13.5" hidden="1">
      <c r="A60" s="58"/>
      <c r="B60" s="59"/>
      <c r="C60" s="73"/>
      <c r="D60" s="73"/>
      <c r="E60" s="52"/>
      <c r="F60" s="51"/>
      <c r="G60" s="53"/>
      <c r="H60" s="71"/>
      <c r="I60" s="71"/>
      <c r="J60" s="71"/>
    </row>
    <row r="61" spans="1:10" ht="13.5">
      <c r="A61" s="58">
        <f>A59+Vorgaben!$D$3+Vorgaben!$D$5</f>
        <v>0.05555555555555554</v>
      </c>
      <c r="B61" s="59">
        <v>37</v>
      </c>
      <c r="C61" s="73" t="s">
        <v>111</v>
      </c>
      <c r="D61" s="85" t="s">
        <v>107</v>
      </c>
      <c r="E61" s="52" t="str">
        <f>A2</f>
        <v>C1</v>
      </c>
      <c r="F61" s="51" t="s">
        <v>8</v>
      </c>
      <c r="G61" s="53" t="str">
        <f>A6</f>
        <v>C5</v>
      </c>
      <c r="H61" s="71">
        <f>IF(Spielplan!H110="","",Spielplan!H110)</f>
        <v>1</v>
      </c>
      <c r="I61" s="71" t="str">
        <f>IF(Spielplan!I110="","",Spielplan!I110)</f>
        <v>:</v>
      </c>
      <c r="J61" s="71">
        <f>IF(Spielplan!J110="","",Spielplan!J110)</f>
        <v>1</v>
      </c>
    </row>
    <row r="62" spans="1:10" ht="13.5">
      <c r="A62" s="58">
        <f>A61+Vorgaben!$D$3+Vorgaben!$D$5</f>
        <v>0.06249999999999998</v>
      </c>
      <c r="B62" s="59">
        <v>38</v>
      </c>
      <c r="C62" s="73" t="s">
        <v>111</v>
      </c>
      <c r="D62" s="85" t="s">
        <v>108</v>
      </c>
      <c r="E62" s="52" t="str">
        <f>A8</f>
        <v>C7</v>
      </c>
      <c r="F62" s="51" t="s">
        <v>8</v>
      </c>
      <c r="G62" s="53" t="str">
        <f>A7</f>
        <v>C6</v>
      </c>
      <c r="H62" s="71">
        <f>IF(Spielplan!H111="","",Spielplan!H111)</f>
        <v>1</v>
      </c>
      <c r="I62" s="71" t="str">
        <f>IF(Spielplan!I111="","",Spielplan!I111)</f>
        <v>:</v>
      </c>
      <c r="J62" s="71">
        <f>IF(Spielplan!J111="","",Spielplan!J111)</f>
        <v>1</v>
      </c>
    </row>
    <row r="63" spans="1:10" ht="13.5">
      <c r="A63" s="86">
        <f>A62+Vorgaben!$D$3+Vorgaben!$D$5</f>
        <v>0.06944444444444442</v>
      </c>
      <c r="B63" s="87">
        <v>39</v>
      </c>
      <c r="C63" s="88" t="s">
        <v>112</v>
      </c>
      <c r="D63" s="89" t="s">
        <v>105</v>
      </c>
      <c r="E63" s="90" t="str">
        <f>G4</f>
        <v>D3</v>
      </c>
      <c r="F63" s="91" t="s">
        <v>8</v>
      </c>
      <c r="G63" s="92" t="str">
        <f>G7</f>
        <v>D6</v>
      </c>
      <c r="H63" s="71">
        <f>IF(Spielplan!H112="","",Spielplan!H112)</f>
        <v>1</v>
      </c>
      <c r="I63" s="71" t="str">
        <f>IF(Spielplan!I112="","",Spielplan!I112)</f>
        <v>:</v>
      </c>
      <c r="J63" s="71">
        <f>IF(Spielplan!J112="","",Spielplan!J112)</f>
        <v>1</v>
      </c>
    </row>
    <row r="64" spans="1:10" ht="13.5">
      <c r="A64" s="86">
        <f>A63+Vorgaben!$D$3+Vorgaben!$D$5</f>
        <v>0.07638888888888887</v>
      </c>
      <c r="B64" s="87">
        <v>40</v>
      </c>
      <c r="C64" s="88" t="s">
        <v>112</v>
      </c>
      <c r="D64" s="89" t="s">
        <v>106</v>
      </c>
      <c r="E64" s="90" t="str">
        <f>G6</f>
        <v>D5</v>
      </c>
      <c r="F64" s="91" t="s">
        <v>8</v>
      </c>
      <c r="G64" s="92" t="str">
        <f>G2</f>
        <v>D1</v>
      </c>
      <c r="H64" s="71">
        <f>IF(Spielplan!H113="","",Spielplan!H113)</f>
        <v>1</v>
      </c>
      <c r="I64" s="71" t="str">
        <f>IF(Spielplan!I113="","",Spielplan!I113)</f>
        <v>:</v>
      </c>
      <c r="J64" s="71">
        <f>IF(Spielplan!J113="","",Spielplan!J113)</f>
        <v>1</v>
      </c>
    </row>
    <row r="65" spans="1:10" ht="13.5" hidden="1">
      <c r="A65" s="58"/>
      <c r="B65" s="59"/>
      <c r="C65" s="73"/>
      <c r="D65" s="73"/>
      <c r="E65" s="52"/>
      <c r="F65" s="51"/>
      <c r="G65" s="53"/>
      <c r="H65" s="71"/>
      <c r="I65" s="71"/>
      <c r="J65" s="71"/>
    </row>
    <row r="66" spans="1:10" ht="13.5">
      <c r="A66" s="58">
        <f>A64+Vorgaben!$D$3+Vorgaben!$D$5</f>
        <v>0.08333333333333331</v>
      </c>
      <c r="B66" s="59">
        <v>41</v>
      </c>
      <c r="C66" s="73" t="s">
        <v>111</v>
      </c>
      <c r="D66" s="85" t="s">
        <v>105</v>
      </c>
      <c r="E66" s="52" t="str">
        <f>A2</f>
        <v>C1</v>
      </c>
      <c r="F66" s="51" t="s">
        <v>8</v>
      </c>
      <c r="G66" s="53" t="str">
        <f>A4</f>
        <v>C3</v>
      </c>
      <c r="H66" s="71">
        <f>IF(Spielplan!H116="","",Spielplan!H116)</f>
        <v>1</v>
      </c>
      <c r="I66" s="71" t="str">
        <f>IF(Spielplan!I116="","",Spielplan!I116)</f>
        <v>:</v>
      </c>
      <c r="J66" s="71">
        <f>IF(Spielplan!J116="","",Spielplan!J116)</f>
        <v>1</v>
      </c>
    </row>
    <row r="67" spans="1:10" ht="13.5">
      <c r="A67" s="58">
        <f>A66+Vorgaben!$D$3+Vorgaben!$D$5</f>
        <v>0.09027777777777776</v>
      </c>
      <c r="B67" s="59">
        <v>42</v>
      </c>
      <c r="C67" s="73" t="s">
        <v>112</v>
      </c>
      <c r="D67" s="85" t="s">
        <v>106</v>
      </c>
      <c r="E67" s="52" t="str">
        <f>G5</f>
        <v>D4</v>
      </c>
      <c r="F67" s="51" t="s">
        <v>8</v>
      </c>
      <c r="G67" s="53" t="str">
        <f>G8</f>
        <v>D7</v>
      </c>
      <c r="H67" s="71">
        <f>IF(Spielplan!H117="","",Spielplan!H117)</f>
        <v>1</v>
      </c>
      <c r="I67" s="71" t="str">
        <f>IF(Spielplan!I117="","",Spielplan!I117)</f>
        <v>:</v>
      </c>
      <c r="J67" s="71">
        <f>IF(Spielplan!J117="","",Spielplan!J117)</f>
        <v>1</v>
      </c>
    </row>
    <row r="68" spans="1:10" ht="13.5" hidden="1">
      <c r="A68" s="58">
        <f>A62+Vorgaben!$D$3+Vorgaben!$D$5</f>
        <v>0.06944444444444442</v>
      </c>
      <c r="B68" s="59">
        <v>56</v>
      </c>
      <c r="C68" s="73" t="s">
        <v>54</v>
      </c>
      <c r="D68" s="73"/>
      <c r="E68" s="52" t="str">
        <f>A10</f>
        <v>C1</v>
      </c>
      <c r="F68" s="51" t="s">
        <v>8</v>
      </c>
      <c r="G68" s="53" t="str">
        <f>A9</f>
        <v>Gruppe C</v>
      </c>
      <c r="H68" s="71"/>
      <c r="I68" s="51" t="s">
        <v>9</v>
      </c>
      <c r="J68" s="72"/>
    </row>
  </sheetData>
  <sheetProtection password="E760" sheet="1"/>
  <mergeCells count="19">
    <mergeCell ref="A9:D9"/>
    <mergeCell ref="A10:D10"/>
    <mergeCell ref="H11:J11"/>
    <mergeCell ref="A7:D7"/>
    <mergeCell ref="G7:H7"/>
    <mergeCell ref="A8:D8"/>
    <mergeCell ref="G8:H8"/>
    <mergeCell ref="A4:D4"/>
    <mergeCell ref="G4:H4"/>
    <mergeCell ref="A5:D5"/>
    <mergeCell ref="G5:H5"/>
    <mergeCell ref="A6:D6"/>
    <mergeCell ref="G6:H6"/>
    <mergeCell ref="A1:D1"/>
    <mergeCell ref="G1:H1"/>
    <mergeCell ref="A2:D2"/>
    <mergeCell ref="G2:H2"/>
    <mergeCell ref="A3:D3"/>
    <mergeCell ref="G3:H3"/>
  </mergeCells>
  <printOptions/>
  <pageMargins left="0.51" right="0.28" top="1.27" bottom="0.27" header="0.45" footer="0.35"/>
  <pageSetup horizontalDpi="600" verticalDpi="600" orientation="portrait" paperSize="9" scale="97" r:id="rId2"/>
  <headerFooter alignWithMargins="0">
    <oddHeader>&amp;C&amp;"Arial,Fett Kursiv"&amp;16&amp;E"Ministranten"-Fußballturnier&amp;11
&amp;16
Spielplan&amp;R18.12.2005
Stadionhalle Wiesloch</oddHeader>
  </headerFooter>
  <ignoredErrors>
    <ignoredError sqref="I17 I19:I21" unlockedFormula="1"/>
  </ignoredErrors>
  <legacyDrawing r:id="rId1"/>
</worksheet>
</file>

<file path=xl/worksheets/sheet5.xml><?xml version="1.0" encoding="utf-8"?>
<worksheet xmlns="http://schemas.openxmlformats.org/spreadsheetml/2006/main" xmlns:r="http://schemas.openxmlformats.org/officeDocument/2006/relationships">
  <sheetPr codeName="Tabelle7"/>
  <dimension ref="A1:J71"/>
  <sheetViews>
    <sheetView zoomScale="122" zoomScaleNormal="122" zoomScalePageLayoutView="0" workbookViewId="0" topLeftCell="C1">
      <selection activeCell="H61" sqref="H6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3" t="s">
        <v>50</v>
      </c>
      <c r="B1" s="134"/>
      <c r="C1" s="134"/>
      <c r="D1" s="135"/>
      <c r="E1" s="49"/>
      <c r="G1" s="136" t="s">
        <v>49</v>
      </c>
      <c r="H1" s="136"/>
      <c r="I1" s="51"/>
      <c r="J1" s="49"/>
    </row>
    <row r="2" spans="1:8" ht="12.75">
      <c r="A2" s="137" t="str">
        <f>Vorgaben!A2</f>
        <v>A1</v>
      </c>
      <c r="B2" s="138"/>
      <c r="C2" s="138"/>
      <c r="D2" s="139"/>
      <c r="E2" s="49"/>
      <c r="G2" s="140" t="str">
        <f>Vorgaben!B2</f>
        <v>B1</v>
      </c>
      <c r="H2" s="140"/>
    </row>
    <row r="3" spans="1:8" ht="12.75">
      <c r="A3" s="137" t="str">
        <f>Vorgaben!A3</f>
        <v>A2</v>
      </c>
      <c r="B3" s="138"/>
      <c r="C3" s="138"/>
      <c r="D3" s="139"/>
      <c r="E3" s="49"/>
      <c r="G3" s="140" t="str">
        <f>Vorgaben!B3</f>
        <v>B2</v>
      </c>
      <c r="H3" s="140"/>
    </row>
    <row r="4" spans="1:8" ht="12.75">
      <c r="A4" s="137" t="str">
        <f>Vorgaben!A4</f>
        <v>A3</v>
      </c>
      <c r="B4" s="138"/>
      <c r="C4" s="138"/>
      <c r="D4" s="139"/>
      <c r="E4" s="49"/>
      <c r="G4" s="140" t="str">
        <f>Vorgaben!B4</f>
        <v>B3</v>
      </c>
      <c r="H4" s="140"/>
    </row>
    <row r="5" spans="1:8" ht="12.75">
      <c r="A5" s="137" t="str">
        <f>Vorgaben!A5</f>
        <v>A4</v>
      </c>
      <c r="B5" s="138"/>
      <c r="C5" s="138"/>
      <c r="D5" s="139"/>
      <c r="E5" s="49"/>
      <c r="G5" s="140" t="str">
        <f>Vorgaben!B5</f>
        <v>B4</v>
      </c>
      <c r="H5" s="140"/>
    </row>
    <row r="6" spans="1:8" ht="12.75">
      <c r="A6" s="137" t="str">
        <f>Vorgaben!A6</f>
        <v>A5</v>
      </c>
      <c r="B6" s="138"/>
      <c r="C6" s="138"/>
      <c r="D6" s="139"/>
      <c r="E6" s="49"/>
      <c r="G6" s="140" t="str">
        <f>Vorgaben!B6</f>
        <v>B5</v>
      </c>
      <c r="H6" s="140"/>
    </row>
    <row r="7" spans="1:8" ht="12.75">
      <c r="A7" s="137" t="str">
        <f>Vorgaben!A7</f>
        <v>A6</v>
      </c>
      <c r="B7" s="138"/>
      <c r="C7" s="138"/>
      <c r="D7" s="139"/>
      <c r="E7" s="49"/>
      <c r="G7" s="140" t="str">
        <f>Vorgaben!B7</f>
        <v>B6</v>
      </c>
      <c r="H7" s="140"/>
    </row>
    <row r="8" spans="1:8" ht="12.75">
      <c r="A8" s="140" t="str">
        <f>Vorgaben!A8</f>
        <v>A7</v>
      </c>
      <c r="B8" s="140"/>
      <c r="C8" s="140"/>
      <c r="D8" s="140"/>
      <c r="E8" s="49"/>
      <c r="G8" s="140" t="str">
        <f>Vorgaben!B8</f>
        <v>B7</v>
      </c>
      <c r="H8" s="140"/>
    </row>
    <row r="9" spans="1:7" ht="5.25" customHeight="1" hidden="1">
      <c r="A9" s="146" t="str">
        <f>Vorgaben!A9</f>
        <v>Gruppe C</v>
      </c>
      <c r="B9" s="146"/>
      <c r="C9" s="146"/>
      <c r="D9" s="146"/>
      <c r="E9" s="49"/>
      <c r="G9" s="49"/>
    </row>
    <row r="10" spans="1:7" ht="4.5" customHeight="1" hidden="1">
      <c r="A10" s="146" t="str">
        <f>Vorgaben!A10</f>
        <v>C1</v>
      </c>
      <c r="B10" s="146"/>
      <c r="C10" s="146"/>
      <c r="D10" s="146"/>
      <c r="E10" s="49"/>
      <c r="G10" s="49"/>
    </row>
    <row r="11" spans="1:10" s="57" customFormat="1" ht="36.75" customHeight="1">
      <c r="A11" s="57" t="s">
        <v>4</v>
      </c>
      <c r="B11" s="69" t="s">
        <v>5</v>
      </c>
      <c r="C11" s="93" t="s">
        <v>6</v>
      </c>
      <c r="D11" s="84"/>
      <c r="E11" s="70" t="s">
        <v>37</v>
      </c>
      <c r="F11" s="70"/>
      <c r="G11" s="70"/>
      <c r="H11" s="143" t="s">
        <v>7</v>
      </c>
      <c r="I11" s="143"/>
      <c r="J11" s="143"/>
    </row>
    <row r="12" spans="1:10" ht="13.5">
      <c r="A12" s="58">
        <f>Vorgaben!D13</f>
        <v>0.375</v>
      </c>
      <c r="B12" s="59">
        <v>1</v>
      </c>
      <c r="C12" s="73" t="s">
        <v>54</v>
      </c>
      <c r="D12" s="85" t="s">
        <v>107</v>
      </c>
      <c r="E12" s="52" t="str">
        <f>A5</f>
        <v>A4</v>
      </c>
      <c r="F12" s="51" t="s">
        <v>8</v>
      </c>
      <c r="G12" s="53" t="str">
        <f>A6</f>
        <v>A5</v>
      </c>
      <c r="H12" s="71">
        <f>IF(Spielplan!H20="","",Spielplan!H20)</f>
        <v>1</v>
      </c>
      <c r="I12" s="71" t="str">
        <f>IF(Spielplan!I20="","",Spielplan!I20)</f>
        <v>:</v>
      </c>
      <c r="J12" s="71">
        <f>IF(Spielplan!J20="","",Spielplan!J20)</f>
        <v>1</v>
      </c>
    </row>
    <row r="13" spans="1:10" ht="14.25" customHeight="1">
      <c r="A13" s="58"/>
      <c r="B13" s="59"/>
      <c r="C13" s="73"/>
      <c r="D13" s="85"/>
      <c r="E13" s="52"/>
      <c r="F13" s="51"/>
      <c r="G13" s="53"/>
      <c r="H13" s="71"/>
      <c r="I13" s="71"/>
      <c r="J13" s="71"/>
    </row>
    <row r="14" spans="1:10" ht="13.5">
      <c r="A14" s="58">
        <f>A12+Vorgaben!$D$3+Vorgaben!$D$5</f>
        <v>0.3819444444444444</v>
      </c>
      <c r="B14" s="59">
        <v>2</v>
      </c>
      <c r="C14" s="73" t="s">
        <v>54</v>
      </c>
      <c r="D14" s="85" t="s">
        <v>108</v>
      </c>
      <c r="E14" s="52" t="str">
        <f>A2</f>
        <v>A1</v>
      </c>
      <c r="F14" s="51" t="s">
        <v>8</v>
      </c>
      <c r="G14" s="53" t="str">
        <f>A3</f>
        <v>A2</v>
      </c>
      <c r="H14" s="71">
        <f>IF(Spielplan!H22="","",Spielplan!H22)</f>
        <v>1</v>
      </c>
      <c r="I14" s="71" t="str">
        <f>IF(Spielplan!I22="","",Spielplan!I22)</f>
        <v>:</v>
      </c>
      <c r="J14" s="71">
        <f>IF(Spielplan!J22="","",Spielplan!J22)</f>
        <v>1</v>
      </c>
    </row>
    <row r="15" spans="1:10" ht="13.5">
      <c r="A15" s="86">
        <f>A14+Vorgaben!$D$3+Vorgaben!$D$5</f>
        <v>0.38888888888888884</v>
      </c>
      <c r="B15" s="87">
        <v>3</v>
      </c>
      <c r="C15" s="88" t="s">
        <v>55</v>
      </c>
      <c r="D15" s="89" t="s">
        <v>105</v>
      </c>
      <c r="E15" s="90" t="str">
        <f>G3</f>
        <v>B2</v>
      </c>
      <c r="F15" s="91" t="s">
        <v>8</v>
      </c>
      <c r="G15" s="92" t="str">
        <f>G4</f>
        <v>B3</v>
      </c>
      <c r="H15" s="71">
        <f>IF(Spielplan!H23="","",Spielplan!H23)</f>
        <v>1</v>
      </c>
      <c r="I15" s="71" t="str">
        <f>IF(Spielplan!I23="","",Spielplan!I23)</f>
        <v>:</v>
      </c>
      <c r="J15" s="71">
        <f>IF(Spielplan!J23="","",Spielplan!J23)</f>
        <v>1</v>
      </c>
    </row>
    <row r="16" spans="1:10" ht="13.5">
      <c r="A16" s="86">
        <f>A15+Vorgaben!$D$3+Vorgaben!$D$5</f>
        <v>0.39583333333333326</v>
      </c>
      <c r="B16" s="87">
        <v>4</v>
      </c>
      <c r="C16" s="88" t="s">
        <v>55</v>
      </c>
      <c r="D16" s="89" t="s">
        <v>106</v>
      </c>
      <c r="E16" s="90" t="str">
        <f>G2</f>
        <v>B1</v>
      </c>
      <c r="F16" s="91" t="s">
        <v>8</v>
      </c>
      <c r="G16" s="92" t="str">
        <f>G7</f>
        <v>B6</v>
      </c>
      <c r="H16" s="71">
        <f>IF(Spielplan!H24="","",Spielplan!H24)</f>
        <v>1</v>
      </c>
      <c r="I16" s="71" t="str">
        <f>IF(Spielplan!I24="","",Spielplan!I24)</f>
        <v>:</v>
      </c>
      <c r="J16" s="71">
        <f>IF(Spielplan!J24="","",Spielplan!J24)</f>
        <v>1</v>
      </c>
    </row>
    <row r="17" spans="1:10" ht="13.5">
      <c r="A17" s="58">
        <f>A16+Vorgaben!$D$3+Vorgaben!$D$5</f>
        <v>0.4027777777777777</v>
      </c>
      <c r="B17" s="59">
        <v>5</v>
      </c>
      <c r="C17" s="73" t="s">
        <v>54</v>
      </c>
      <c r="D17" s="85" t="s">
        <v>107</v>
      </c>
      <c r="E17" s="52" t="str">
        <f>A7</f>
        <v>A6</v>
      </c>
      <c r="F17" s="51" t="s">
        <v>8</v>
      </c>
      <c r="G17" s="53" t="str">
        <f>A4</f>
        <v>A3</v>
      </c>
      <c r="H17" s="71">
        <f>IF(Spielplan!H31="","",Spielplan!H31)</f>
        <v>1</v>
      </c>
      <c r="I17" s="71" t="str">
        <f>IF(Spielplan!I31="","",Spielplan!I31)</f>
        <v>:</v>
      </c>
      <c r="J17" s="71">
        <f>IF(Spielplan!J31="","",Spielplan!J31)</f>
        <v>1</v>
      </c>
    </row>
    <row r="18" spans="1:10" ht="13.5">
      <c r="A18" s="58"/>
      <c r="B18" s="59"/>
      <c r="C18" s="73"/>
      <c r="D18" s="85"/>
      <c r="E18" s="52"/>
      <c r="F18" s="51"/>
      <c r="G18" s="53"/>
      <c r="H18" s="71"/>
      <c r="I18" s="71"/>
      <c r="J18" s="71"/>
    </row>
    <row r="19" spans="1:10" ht="13.5">
      <c r="A19" s="58">
        <f>A17+Vorgaben!$D$3+Vorgaben!$D$5</f>
        <v>0.4097222222222221</v>
      </c>
      <c r="B19" s="59">
        <v>6</v>
      </c>
      <c r="C19" s="73" t="s">
        <v>54</v>
      </c>
      <c r="D19" s="85" t="s">
        <v>108</v>
      </c>
      <c r="E19" s="52" t="str">
        <f>A6</f>
        <v>A5</v>
      </c>
      <c r="F19" s="51" t="s">
        <v>8</v>
      </c>
      <c r="G19" s="53" t="str">
        <f>A8</f>
        <v>A7</v>
      </c>
      <c r="H19" s="71">
        <f>IF(Spielplan!H33="","",Spielplan!H33)</f>
        <v>1</v>
      </c>
      <c r="I19" s="71" t="str">
        <f>IF(Spielplan!I33="","",Spielplan!I33)</f>
        <v>:</v>
      </c>
      <c r="J19" s="71">
        <f>IF(Spielplan!J33="","",Spielplan!J33)</f>
        <v>1</v>
      </c>
    </row>
    <row r="20" spans="1:10" ht="13.5">
      <c r="A20" s="86">
        <f>A19+Vorgaben!$D$3+Vorgaben!$D$5</f>
        <v>0.4166666666666665</v>
      </c>
      <c r="B20" s="87">
        <v>7</v>
      </c>
      <c r="C20" s="88" t="s">
        <v>55</v>
      </c>
      <c r="D20" s="89" t="s">
        <v>105</v>
      </c>
      <c r="E20" s="90" t="str">
        <f>G5</f>
        <v>B4</v>
      </c>
      <c r="F20" s="91" t="s">
        <v>8</v>
      </c>
      <c r="G20" s="92" t="str">
        <f>G6</f>
        <v>B5</v>
      </c>
      <c r="H20" s="71">
        <f>IF(Spielplan!H34="","",Spielplan!H34)</f>
        <v>1</v>
      </c>
      <c r="I20" s="71" t="str">
        <f>IF(Spielplan!I34="","",Spielplan!I34)</f>
        <v>:</v>
      </c>
      <c r="J20" s="71">
        <f>IF(Spielplan!J34="","",Spielplan!J34)</f>
        <v>1</v>
      </c>
    </row>
    <row r="21" spans="1:10" ht="13.5">
      <c r="A21" s="86">
        <f>A20+Vorgaben!$D$3+Vorgaben!$D$5</f>
        <v>0.42361111111111094</v>
      </c>
      <c r="B21" s="87">
        <v>8</v>
      </c>
      <c r="C21" s="88" t="s">
        <v>55</v>
      </c>
      <c r="D21" s="89" t="s">
        <v>106</v>
      </c>
      <c r="E21" s="90" t="str">
        <f>G4</f>
        <v>B3</v>
      </c>
      <c r="F21" s="91" t="s">
        <v>8</v>
      </c>
      <c r="G21" s="92" t="str">
        <f>G2</f>
        <v>B1</v>
      </c>
      <c r="H21" s="71">
        <f>IF(Spielplan!H35="","",Spielplan!H35)</f>
        <v>1</v>
      </c>
      <c r="I21" s="71" t="str">
        <f>IF(Spielplan!I35="","",Spielplan!I35)</f>
        <v>:</v>
      </c>
      <c r="J21" s="71">
        <f>IF(Spielplan!J35="","",Spielplan!J35)</f>
        <v>1</v>
      </c>
    </row>
    <row r="22" spans="1:10" ht="13.5">
      <c r="A22" s="58"/>
      <c r="B22" s="59"/>
      <c r="C22" s="73"/>
      <c r="D22" s="85"/>
      <c r="E22" s="52"/>
      <c r="F22" s="51"/>
      <c r="G22" s="53"/>
      <c r="H22" s="71"/>
      <c r="I22" s="71"/>
      <c r="J22" s="71"/>
    </row>
    <row r="23" spans="1:10" ht="13.5">
      <c r="A23" s="58">
        <f>A21+Vorgaben!$D$3+Vorgaben!$D$5</f>
        <v>0.43055555555555536</v>
      </c>
      <c r="B23" s="59">
        <v>9</v>
      </c>
      <c r="C23" s="73" t="s">
        <v>54</v>
      </c>
      <c r="D23" s="85" t="s">
        <v>107</v>
      </c>
      <c r="E23" s="52" t="str">
        <f>A3</f>
        <v>A2</v>
      </c>
      <c r="F23" s="51" t="s">
        <v>8</v>
      </c>
      <c r="G23" s="53" t="str">
        <f>A7</f>
        <v>A6</v>
      </c>
      <c r="H23" s="71">
        <f>IF(Spielplan!H42="","",Spielplan!H42)</f>
        <v>1</v>
      </c>
      <c r="I23" s="71" t="str">
        <f>IF(Spielplan!I42="","",Spielplan!I42)</f>
        <v>:</v>
      </c>
      <c r="J23" s="71">
        <f>IF(Spielplan!J42="","",Spielplan!J42)</f>
        <v>1</v>
      </c>
    </row>
    <row r="24" spans="1:10" ht="13.5">
      <c r="A24" s="58"/>
      <c r="B24" s="59"/>
      <c r="C24" s="73"/>
      <c r="D24" s="85"/>
      <c r="E24" s="52"/>
      <c r="F24" s="51"/>
      <c r="G24" s="53"/>
      <c r="H24" s="71"/>
      <c r="I24" s="71"/>
      <c r="J24" s="71"/>
    </row>
    <row r="25" spans="1:10" ht="13.5">
      <c r="A25" s="58">
        <f>A23+Vorgaben!$D$3+Vorgaben!$D$5</f>
        <v>0.4374999999999998</v>
      </c>
      <c r="B25" s="59">
        <v>10</v>
      </c>
      <c r="C25" s="73" t="s">
        <v>54</v>
      </c>
      <c r="D25" s="85" t="s">
        <v>108</v>
      </c>
      <c r="E25" s="52" t="str">
        <f>A5</f>
        <v>A4</v>
      </c>
      <c r="F25" s="51" t="s">
        <v>8</v>
      </c>
      <c r="G25" s="53" t="str">
        <f>A8</f>
        <v>A7</v>
      </c>
      <c r="H25" s="71">
        <f>IF(Spielplan!H44="","",Spielplan!H44)</f>
        <v>1</v>
      </c>
      <c r="I25" s="71" t="str">
        <f>IF(Spielplan!I44="","",Spielplan!I44)</f>
        <v>:</v>
      </c>
      <c r="J25" s="71">
        <f>IF(Spielplan!J44="","",Spielplan!J44)</f>
        <v>1</v>
      </c>
    </row>
    <row r="26" spans="1:10" ht="13.5">
      <c r="A26" s="86">
        <f>A25+Vorgaben!$D$3+Vorgaben!$D$5</f>
        <v>0.4444444444444442</v>
      </c>
      <c r="B26" s="87">
        <v>11</v>
      </c>
      <c r="C26" s="88" t="s">
        <v>55</v>
      </c>
      <c r="D26" s="89" t="s">
        <v>105</v>
      </c>
      <c r="E26" s="90" t="str">
        <f>G3</f>
        <v>B2</v>
      </c>
      <c r="F26" s="91" t="s">
        <v>8</v>
      </c>
      <c r="G26" s="92" t="str">
        <f>G5</f>
        <v>B4</v>
      </c>
      <c r="H26" s="71">
        <f>IF(Spielplan!H45="","",Spielplan!H45)</f>
        <v>1</v>
      </c>
      <c r="I26" s="71" t="str">
        <f>IF(Spielplan!I45="","",Spielplan!I45)</f>
        <v>:</v>
      </c>
      <c r="J26" s="71">
        <f>IF(Spielplan!J45="","",Spielplan!J45)</f>
        <v>1</v>
      </c>
    </row>
    <row r="27" spans="1:10" ht="13.5">
      <c r="A27" s="86">
        <f>A26+Vorgaben!$D$3+Vorgaben!$D$5</f>
        <v>0.4513888888888886</v>
      </c>
      <c r="B27" s="87">
        <v>12</v>
      </c>
      <c r="C27" s="88" t="s">
        <v>55</v>
      </c>
      <c r="D27" s="89" t="s">
        <v>106</v>
      </c>
      <c r="E27" s="90" t="str">
        <f>G7</f>
        <v>B6</v>
      </c>
      <c r="F27" s="91" t="s">
        <v>8</v>
      </c>
      <c r="G27" s="92" t="str">
        <f>G6</f>
        <v>B5</v>
      </c>
      <c r="H27" s="71">
        <f>IF(Spielplan!H46="","",Spielplan!H46)</f>
        <v>1</v>
      </c>
      <c r="I27" s="71" t="str">
        <f>IF(Spielplan!I46="","",Spielplan!I46)</f>
        <v>:</v>
      </c>
      <c r="J27" s="71">
        <f>IF(Spielplan!J46="","",Spielplan!J46)</f>
        <v>1</v>
      </c>
    </row>
    <row r="28" spans="1:10" ht="13.5">
      <c r="A28" s="58"/>
      <c r="B28" s="59"/>
      <c r="C28" s="73"/>
      <c r="D28" s="85"/>
      <c r="E28" s="52"/>
      <c r="F28" s="51"/>
      <c r="G28" s="53"/>
      <c r="H28" s="71"/>
      <c r="I28" s="71"/>
      <c r="J28" s="71"/>
    </row>
    <row r="29" spans="1:10" ht="13.5">
      <c r="A29" s="58">
        <f>A27+Vorgaben!$D$3+Vorgaben!$D$5</f>
        <v>0.45833333333333304</v>
      </c>
      <c r="B29" s="59">
        <v>13</v>
      </c>
      <c r="C29" s="73" t="s">
        <v>54</v>
      </c>
      <c r="D29" s="85" t="s">
        <v>107</v>
      </c>
      <c r="E29" s="52" t="str">
        <f>A7</f>
        <v>A6</v>
      </c>
      <c r="F29" s="51" t="s">
        <v>8</v>
      </c>
      <c r="G29" s="53" t="str">
        <f>A2</f>
        <v>A1</v>
      </c>
      <c r="H29" s="71">
        <f>IF(Spielplan!H52="","",Spielplan!H52)</f>
        <v>1</v>
      </c>
      <c r="I29" s="71" t="str">
        <f>IF(Spielplan!I52="","",Spielplan!I52)</f>
        <v>:</v>
      </c>
      <c r="J29" s="71">
        <f>IF(Spielplan!J52="","",Spielplan!J52)</f>
        <v>1</v>
      </c>
    </row>
    <row r="30" spans="1:10" ht="13.5">
      <c r="A30" s="58">
        <f>A29+Vorgaben!$D$3+Vorgaben!$D$5</f>
        <v>0.46527777777777746</v>
      </c>
      <c r="B30" s="59">
        <v>14</v>
      </c>
      <c r="C30" s="73" t="s">
        <v>54</v>
      </c>
      <c r="D30" s="85" t="s">
        <v>108</v>
      </c>
      <c r="E30" s="52" t="str">
        <f>A3</f>
        <v>A2</v>
      </c>
      <c r="F30" s="51" t="s">
        <v>8</v>
      </c>
      <c r="G30" s="53" t="str">
        <f>A4</f>
        <v>A3</v>
      </c>
      <c r="H30" s="71">
        <f>IF(Spielplan!H53="","",Spielplan!H53)</f>
        <v>1</v>
      </c>
      <c r="I30" s="71" t="str">
        <f>IF(Spielplan!I53="","",Spielplan!I53)</f>
        <v>:</v>
      </c>
      <c r="J30" s="71">
        <f>IF(Spielplan!J53="","",Spielplan!J53)</f>
        <v>1</v>
      </c>
    </row>
    <row r="31" spans="1:10" ht="13.5">
      <c r="A31" s="86">
        <f>A30+Vorgaben!$D$3+Vorgaben!$D$5</f>
        <v>0.4722222222222219</v>
      </c>
      <c r="B31" s="87">
        <v>15</v>
      </c>
      <c r="C31" s="88" t="s">
        <v>55</v>
      </c>
      <c r="D31" s="89" t="s">
        <v>105</v>
      </c>
      <c r="E31" s="90" t="str">
        <f>G3</f>
        <v>B2</v>
      </c>
      <c r="F31" s="91" t="s">
        <v>8</v>
      </c>
      <c r="G31" s="92" t="str">
        <f>G2</f>
        <v>B1</v>
      </c>
      <c r="H31" s="71">
        <f>IF(Spielplan!H54="","",Spielplan!H54)</f>
        <v>1</v>
      </c>
      <c r="I31" s="71" t="str">
        <f>IF(Spielplan!I54="","",Spielplan!I54)</f>
        <v>:</v>
      </c>
      <c r="J31" s="71">
        <f>IF(Spielplan!J54="","",Spielplan!J54)</f>
        <v>1</v>
      </c>
    </row>
    <row r="32" spans="1:10" ht="13.5">
      <c r="A32" s="86">
        <f>A31+Vorgaben!$D$3+Vorgaben!$D$5</f>
        <v>0.4791666666666663</v>
      </c>
      <c r="B32" s="87">
        <v>16</v>
      </c>
      <c r="C32" s="88" t="s">
        <v>55</v>
      </c>
      <c r="D32" s="89" t="s">
        <v>106</v>
      </c>
      <c r="E32" s="90" t="str">
        <f>G8</f>
        <v>B7</v>
      </c>
      <c r="F32" s="91" t="s">
        <v>8</v>
      </c>
      <c r="G32" s="92" t="str">
        <f>G4</f>
        <v>B3</v>
      </c>
      <c r="H32" s="71">
        <f>IF(Spielplan!H55="","",Spielplan!H55)</f>
        <v>1</v>
      </c>
      <c r="I32" s="71" t="str">
        <f>IF(Spielplan!I55="","",Spielplan!I55)</f>
        <v>:</v>
      </c>
      <c r="J32" s="71">
        <f>IF(Spielplan!J55="","",Spielplan!J55)</f>
        <v>1</v>
      </c>
    </row>
    <row r="33" spans="1:10" ht="13.5">
      <c r="A33" s="58"/>
      <c r="B33" s="59"/>
      <c r="C33" s="73"/>
      <c r="D33" s="89"/>
      <c r="E33" s="52"/>
      <c r="F33" s="51"/>
      <c r="G33" s="53"/>
      <c r="H33" s="71"/>
      <c r="I33" s="71"/>
      <c r="J33" s="71"/>
    </row>
    <row r="34" spans="1:10" ht="13.5">
      <c r="A34" s="58"/>
      <c r="B34" s="59"/>
      <c r="C34" s="73"/>
      <c r="D34" s="85"/>
      <c r="E34" s="52"/>
      <c r="F34" s="51"/>
      <c r="G34" s="53"/>
      <c r="H34" s="71"/>
      <c r="I34" s="71"/>
      <c r="J34" s="71"/>
    </row>
    <row r="35" spans="1:10" ht="13.5">
      <c r="A35" s="58">
        <f>A32+Vorgaben!$D$3+Vorgaben!$D$5</f>
        <v>0.4861111111111107</v>
      </c>
      <c r="B35" s="59">
        <v>17</v>
      </c>
      <c r="C35" s="73" t="s">
        <v>54</v>
      </c>
      <c r="D35" s="85" t="s">
        <v>107</v>
      </c>
      <c r="E35" s="52" t="str">
        <f>A8</f>
        <v>A7</v>
      </c>
      <c r="F35" s="51" t="s">
        <v>8</v>
      </c>
      <c r="G35" s="53" t="str">
        <f>A2</f>
        <v>A1</v>
      </c>
      <c r="H35" s="71">
        <f>IF(Spielplan!H60="","",Spielplan!H60)</f>
        <v>1</v>
      </c>
      <c r="I35" s="71" t="str">
        <f>IF(Spielplan!I60="","",Spielplan!I60)</f>
        <v>:</v>
      </c>
      <c r="J35" s="71">
        <f>IF(Spielplan!J60="","",Spielplan!J60)</f>
        <v>1</v>
      </c>
    </row>
    <row r="36" spans="1:10" ht="13.5">
      <c r="A36" s="58"/>
      <c r="B36" s="59"/>
      <c r="C36" s="73"/>
      <c r="D36" s="85"/>
      <c r="E36" s="52"/>
      <c r="F36" s="51"/>
      <c r="G36" s="53"/>
      <c r="H36" s="71"/>
      <c r="I36" s="71"/>
      <c r="J36" s="71"/>
    </row>
    <row r="37" spans="1:10" ht="13.5">
      <c r="A37" s="58">
        <f>A35+Vorgaben!$D$3+Vorgaben!$D$5</f>
        <v>0.49305555555555514</v>
      </c>
      <c r="B37" s="59">
        <v>18</v>
      </c>
      <c r="C37" s="73" t="s">
        <v>54</v>
      </c>
      <c r="D37" s="85" t="s">
        <v>108</v>
      </c>
      <c r="E37" s="52" t="str">
        <f>A7</f>
        <v>A6</v>
      </c>
      <c r="F37" s="51" t="s">
        <v>8</v>
      </c>
      <c r="G37" s="53" t="str">
        <f>A5</f>
        <v>A4</v>
      </c>
      <c r="H37" s="71">
        <f>IF(Spielplan!H62="","",Spielplan!H62)</f>
        <v>1</v>
      </c>
      <c r="I37" s="71" t="str">
        <f>IF(Spielplan!I62="","",Spielplan!I62)</f>
        <v>:</v>
      </c>
      <c r="J37" s="71">
        <f>IF(Spielplan!J62="","",Spielplan!J62)</f>
        <v>1</v>
      </c>
    </row>
    <row r="38" spans="1:10" ht="13.5">
      <c r="A38" s="86">
        <f>A37+Vorgaben!$D$3+Vorgaben!$D$5</f>
        <v>0.49999999999999956</v>
      </c>
      <c r="B38" s="87">
        <v>19</v>
      </c>
      <c r="C38" s="88" t="s">
        <v>55</v>
      </c>
      <c r="D38" s="89" t="s">
        <v>105</v>
      </c>
      <c r="E38" s="90" t="str">
        <f>G7</f>
        <v>B6</v>
      </c>
      <c r="F38" s="91" t="s">
        <v>8</v>
      </c>
      <c r="G38" s="92" t="str">
        <f>G5</f>
        <v>B4</v>
      </c>
      <c r="H38" s="71">
        <f>IF(Spielplan!H63="","",Spielplan!H63)</f>
        <v>1</v>
      </c>
      <c r="I38" s="71" t="str">
        <f>IF(Spielplan!I63="","",Spielplan!I63)</f>
        <v>:</v>
      </c>
      <c r="J38" s="71">
        <f>IF(Spielplan!J63="","",Spielplan!J63)</f>
        <v>1</v>
      </c>
    </row>
    <row r="39" spans="1:10" ht="13.5">
      <c r="A39" s="86">
        <f>A38+Vorgaben!$D$3+Vorgaben!$D$5</f>
        <v>0.506944444444444</v>
      </c>
      <c r="B39" s="87">
        <v>20</v>
      </c>
      <c r="C39" s="88" t="s">
        <v>55</v>
      </c>
      <c r="D39" s="89" t="s">
        <v>106</v>
      </c>
      <c r="E39" s="90" t="str">
        <f>G6</f>
        <v>B5</v>
      </c>
      <c r="F39" s="91" t="s">
        <v>8</v>
      </c>
      <c r="G39" s="92" t="str">
        <f>G8</f>
        <v>B7</v>
      </c>
      <c r="H39" s="71">
        <f>IF(Spielplan!H64="","",Spielplan!H64)</f>
        <v>1</v>
      </c>
      <c r="I39" s="71" t="str">
        <f>IF(Spielplan!I64="","",Spielplan!I64)</f>
        <v>:</v>
      </c>
      <c r="J39" s="71">
        <f>IF(Spielplan!J64="","",Spielplan!J64)</f>
        <v>1</v>
      </c>
    </row>
    <row r="40" spans="1:10" ht="13.5">
      <c r="A40" s="58">
        <f>A39+Vorgaben!$D$3+Vorgaben!$D$5</f>
        <v>0.5138888888888884</v>
      </c>
      <c r="B40" s="59">
        <v>21</v>
      </c>
      <c r="C40" s="73" t="s">
        <v>54</v>
      </c>
      <c r="D40" s="85" t="s">
        <v>107</v>
      </c>
      <c r="E40" s="52" t="str">
        <f>A4</f>
        <v>A3</v>
      </c>
      <c r="F40" s="51" t="s">
        <v>8</v>
      </c>
      <c r="G40" s="53" t="str">
        <f>A6</f>
        <v>A5</v>
      </c>
      <c r="H40" s="71">
        <f>IF(Spielplan!H70="","",Spielplan!H70)</f>
        <v>1</v>
      </c>
      <c r="I40" s="71" t="str">
        <f>IF(Spielplan!I70="","",Spielplan!I70)</f>
        <v>:</v>
      </c>
      <c r="J40" s="71">
        <f>IF(Spielplan!J70="","",Spielplan!J70)</f>
        <v>1</v>
      </c>
    </row>
    <row r="41" spans="1:10" ht="13.5">
      <c r="A41" s="58">
        <f>A40+Vorgaben!$D$3+Vorgaben!$D$5</f>
        <v>0.5208333333333328</v>
      </c>
      <c r="B41" s="59">
        <v>22</v>
      </c>
      <c r="C41" s="73" t="s">
        <v>54</v>
      </c>
      <c r="D41" s="85" t="s">
        <v>108</v>
      </c>
      <c r="E41" s="52" t="str">
        <f>A8</f>
        <v>A7</v>
      </c>
      <c r="F41" s="51" t="s">
        <v>8</v>
      </c>
      <c r="G41" s="53" t="str">
        <f>A3</f>
        <v>A2</v>
      </c>
      <c r="H41" s="71">
        <f>IF(Spielplan!H71="","",Spielplan!H71)</f>
        <v>1</v>
      </c>
      <c r="I41" s="71" t="str">
        <f>IF(Spielplan!I71="","",Spielplan!I71)</f>
        <v>:</v>
      </c>
      <c r="J41" s="71">
        <f>IF(Spielplan!J71="","",Spielplan!J71)</f>
        <v>1</v>
      </c>
    </row>
    <row r="42" spans="1:10" ht="13.5">
      <c r="A42" s="86">
        <f>A41+Vorgaben!$D$3+Vorgaben!$D$5</f>
        <v>0.5277777777777772</v>
      </c>
      <c r="B42" s="87">
        <v>23</v>
      </c>
      <c r="C42" s="88" t="s">
        <v>55</v>
      </c>
      <c r="D42" s="89" t="s">
        <v>105</v>
      </c>
      <c r="E42" s="90" t="str">
        <f>G2</f>
        <v>B1</v>
      </c>
      <c r="F42" s="91" t="s">
        <v>8</v>
      </c>
      <c r="G42" s="92" t="str">
        <f>G5</f>
        <v>B4</v>
      </c>
      <c r="H42" s="71">
        <f>IF(Spielplan!H72="","",Spielplan!H72)</f>
        <v>1</v>
      </c>
      <c r="I42" s="71" t="str">
        <f>IF(Spielplan!I72="","",Spielplan!I72)</f>
        <v>:</v>
      </c>
      <c r="J42" s="71">
        <f>IF(Spielplan!J72="","",Spielplan!J72)</f>
        <v>1</v>
      </c>
    </row>
    <row r="43" spans="1:10" ht="13.5">
      <c r="A43" s="86">
        <f>A42+Vorgaben!$D$3+Vorgaben!$D$5</f>
        <v>0.5347222222222217</v>
      </c>
      <c r="B43" s="87">
        <v>24</v>
      </c>
      <c r="C43" s="88" t="s">
        <v>55</v>
      </c>
      <c r="D43" s="89" t="s">
        <v>106</v>
      </c>
      <c r="E43" s="90" t="str">
        <f>G8</f>
        <v>B7</v>
      </c>
      <c r="F43" s="91" t="s">
        <v>8</v>
      </c>
      <c r="G43" s="92" t="str">
        <f>G3</f>
        <v>B2</v>
      </c>
      <c r="H43" s="71">
        <f>IF(Spielplan!H73="","",Spielplan!H73)</f>
        <v>1</v>
      </c>
      <c r="I43" s="71" t="str">
        <f>IF(Spielplan!I73="","",Spielplan!I73)</f>
        <v>:</v>
      </c>
      <c r="J43" s="71">
        <f>IF(Spielplan!J73="","",Spielplan!J73)</f>
        <v>1</v>
      </c>
    </row>
    <row r="44" spans="1:10" ht="13.5">
      <c r="A44" s="58"/>
      <c r="B44" s="59"/>
      <c r="C44" s="73"/>
      <c r="D44" s="73"/>
      <c r="E44" s="52"/>
      <c r="F44" s="51"/>
      <c r="G44" s="53"/>
      <c r="H44" s="71"/>
      <c r="I44" s="71"/>
      <c r="J44" s="71"/>
    </row>
    <row r="45" spans="1:10" ht="13.5">
      <c r="A45" s="58">
        <f>A43+Vorgaben!$D$3+Vorgaben!$D$5</f>
        <v>0.5416666666666661</v>
      </c>
      <c r="B45" s="59">
        <v>25</v>
      </c>
      <c r="C45" s="73" t="s">
        <v>54</v>
      </c>
      <c r="D45" s="85" t="s">
        <v>107</v>
      </c>
      <c r="E45" s="52" t="str">
        <f>A4</f>
        <v>A3</v>
      </c>
      <c r="F45" s="51" t="s">
        <v>8</v>
      </c>
      <c r="G45" s="53" t="str">
        <f>A5</f>
        <v>A4</v>
      </c>
      <c r="H45" s="71">
        <f>IF(Spielplan!H80="","",Spielplan!H80)</f>
        <v>1</v>
      </c>
      <c r="I45" s="71" t="str">
        <f>IF(Spielplan!I80="","",Spielplan!I80)</f>
        <v>:</v>
      </c>
      <c r="J45" s="71">
        <f>IF(Spielplan!J80="","",Spielplan!J80)</f>
        <v>1</v>
      </c>
    </row>
    <row r="46" spans="1:10" ht="13.5">
      <c r="A46" s="58">
        <f>A45+Vorgaben!$D$3+Vorgaben!$D$5</f>
        <v>0.5486111111111105</v>
      </c>
      <c r="B46" s="59">
        <v>26</v>
      </c>
      <c r="C46" s="73" t="s">
        <v>54</v>
      </c>
      <c r="D46" s="85" t="s">
        <v>108</v>
      </c>
      <c r="E46" s="52" t="str">
        <f>A6</f>
        <v>A5</v>
      </c>
      <c r="F46" s="51" t="s">
        <v>8</v>
      </c>
      <c r="G46" s="53" t="str">
        <f>A3</f>
        <v>A2</v>
      </c>
      <c r="H46" s="71">
        <f>IF(Spielplan!H81="","",Spielplan!H81)</f>
        <v>1</v>
      </c>
      <c r="I46" s="71" t="str">
        <f>IF(Spielplan!I81="","",Spielplan!I81)</f>
        <v>:</v>
      </c>
      <c r="J46" s="71">
        <f>IF(Spielplan!J81="","",Spielplan!J81)</f>
        <v>1</v>
      </c>
    </row>
    <row r="47" spans="1:10" ht="13.5">
      <c r="A47" s="86">
        <f>A46+Vorgaben!$D$3+Vorgaben!$D$5</f>
        <v>0.5555555555555549</v>
      </c>
      <c r="B47" s="87">
        <v>27</v>
      </c>
      <c r="C47" s="88" t="s">
        <v>55</v>
      </c>
      <c r="D47" s="89" t="s">
        <v>105</v>
      </c>
      <c r="E47" s="90" t="str">
        <f>G4</f>
        <v>B3</v>
      </c>
      <c r="F47" s="91" t="s">
        <v>8</v>
      </c>
      <c r="G47" s="92" t="str">
        <f>G6</f>
        <v>B5</v>
      </c>
      <c r="H47" s="71">
        <f>IF(Spielplan!H82="","",Spielplan!H82)</f>
        <v>1</v>
      </c>
      <c r="I47" s="71" t="str">
        <f>IF(Spielplan!I82="","",Spielplan!I82)</f>
        <v>:</v>
      </c>
      <c r="J47" s="71">
        <f>IF(Spielplan!J82="","",Spielplan!J82)</f>
        <v>1</v>
      </c>
    </row>
    <row r="48" spans="1:10" ht="13.5">
      <c r="A48" s="86">
        <f>A47+Vorgaben!$D$3+Vorgaben!$D$5</f>
        <v>0.5624999999999993</v>
      </c>
      <c r="B48" s="87">
        <v>28</v>
      </c>
      <c r="C48" s="88" t="s">
        <v>55</v>
      </c>
      <c r="D48" s="89" t="s">
        <v>106</v>
      </c>
      <c r="E48" s="90" t="str">
        <f>G7</f>
        <v>B6</v>
      </c>
      <c r="F48" s="91" t="s">
        <v>8</v>
      </c>
      <c r="G48" s="92" t="str">
        <f>G3</f>
        <v>B2</v>
      </c>
      <c r="H48" s="71">
        <f>IF(Spielplan!H83="","",Spielplan!H83)</f>
        <v>1</v>
      </c>
      <c r="I48" s="71" t="str">
        <f>IF(Spielplan!I83="","",Spielplan!I83)</f>
        <v>:</v>
      </c>
      <c r="J48" s="71">
        <f>IF(Spielplan!J83="","",Spielplan!J83)</f>
        <v>1</v>
      </c>
    </row>
    <row r="49" spans="1:10" ht="13.5">
      <c r="A49" s="58"/>
      <c r="B49" s="59"/>
      <c r="C49" s="73"/>
      <c r="D49" s="73"/>
      <c r="E49" s="52"/>
      <c r="F49" s="51"/>
      <c r="G49" s="53"/>
      <c r="H49" s="71"/>
      <c r="I49" s="71"/>
      <c r="J49" s="71"/>
    </row>
    <row r="50" spans="1:10" ht="13.5">
      <c r="A50" s="58">
        <f>A48+Vorgaben!$D$3+Vorgaben!$D$5</f>
        <v>0.5694444444444438</v>
      </c>
      <c r="B50" s="59">
        <v>29</v>
      </c>
      <c r="C50" s="73" t="s">
        <v>54</v>
      </c>
      <c r="D50" s="85" t="s">
        <v>107</v>
      </c>
      <c r="E50" s="52" t="str">
        <f>A2</f>
        <v>A1</v>
      </c>
      <c r="F50" s="51" t="s">
        <v>8</v>
      </c>
      <c r="G50" s="53" t="str">
        <f>A5</f>
        <v>A4</v>
      </c>
      <c r="H50" s="71">
        <f>IF(Spielplan!H88="","",Spielplan!H88)</f>
        <v>1</v>
      </c>
      <c r="I50" s="71" t="str">
        <f>IF(Spielplan!I88="","",Spielplan!I88)</f>
        <v>:</v>
      </c>
      <c r="J50" s="71">
        <f>IF(Spielplan!J88="","",Spielplan!J88)</f>
        <v>1</v>
      </c>
    </row>
    <row r="51" spans="1:10" ht="13.5">
      <c r="A51" s="58">
        <f>A49+Vorgaben!$D$3+Vorgaben!$D$5</f>
        <v>0.006944444444444444</v>
      </c>
      <c r="B51" s="59">
        <v>30</v>
      </c>
      <c r="C51" s="73" t="s">
        <v>54</v>
      </c>
      <c r="D51" s="85" t="s">
        <v>108</v>
      </c>
      <c r="E51" s="52" t="str">
        <f>A7</f>
        <v>A6</v>
      </c>
      <c r="F51" s="51" t="s">
        <v>8</v>
      </c>
      <c r="G51" s="53" t="str">
        <f>A6</f>
        <v>A5</v>
      </c>
      <c r="H51" s="71">
        <f>IF(Spielplan!H89="","",Spielplan!H89)</f>
        <v>1</v>
      </c>
      <c r="I51" s="71" t="str">
        <f>IF(Spielplan!I89="","",Spielplan!I89)</f>
        <v>:</v>
      </c>
      <c r="J51" s="71">
        <f>IF(Spielplan!J89="","",Spielplan!J89)</f>
        <v>1</v>
      </c>
    </row>
    <row r="52" spans="1:10" ht="13.5">
      <c r="A52" s="86">
        <f>A51+Vorgaben!$D$3+Vorgaben!$D$5</f>
        <v>0.013888888888888886</v>
      </c>
      <c r="B52" s="87">
        <v>31</v>
      </c>
      <c r="C52" s="88" t="s">
        <v>55</v>
      </c>
      <c r="D52" s="89" t="s">
        <v>105</v>
      </c>
      <c r="E52" s="90" t="str">
        <f>G2</f>
        <v>B1</v>
      </c>
      <c r="F52" s="91" t="s">
        <v>8</v>
      </c>
      <c r="G52" s="92" t="str">
        <f>G8</f>
        <v>B7</v>
      </c>
      <c r="H52" s="71">
        <f>IF(Spielplan!H90="","",Spielplan!H90)</f>
        <v>1</v>
      </c>
      <c r="I52" s="71" t="str">
        <f>IF(Spielplan!I90="","",Spielplan!I90)</f>
        <v>:</v>
      </c>
      <c r="J52" s="71">
        <f>IF(Spielplan!J90="","",Spielplan!J90)</f>
        <v>1</v>
      </c>
    </row>
    <row r="53" spans="1:10" ht="13.5">
      <c r="A53" s="86">
        <f>A52+Vorgaben!$D$3+Vorgaben!$D$5</f>
        <v>0.020833333333333332</v>
      </c>
      <c r="B53" s="87">
        <v>32</v>
      </c>
      <c r="C53" s="88" t="s">
        <v>55</v>
      </c>
      <c r="D53" s="89" t="s">
        <v>106</v>
      </c>
      <c r="E53" s="90" t="str">
        <f>G5</f>
        <v>B4</v>
      </c>
      <c r="F53" s="91" t="s">
        <v>8</v>
      </c>
      <c r="G53" s="92" t="str">
        <f>G4</f>
        <v>B3</v>
      </c>
      <c r="H53" s="71">
        <f>IF(Spielplan!H91="","",Spielplan!H91)</f>
        <v>1</v>
      </c>
      <c r="I53" s="71" t="str">
        <f>IF(Spielplan!I91="","",Spielplan!I91)</f>
        <v>:</v>
      </c>
      <c r="J53" s="71">
        <f>IF(Spielplan!J91="","",Spielplan!J91)</f>
        <v>1</v>
      </c>
    </row>
    <row r="54" spans="1:10" ht="13.5">
      <c r="A54" s="58"/>
      <c r="B54" s="59"/>
      <c r="C54" s="73"/>
      <c r="D54" s="73"/>
      <c r="E54" s="52"/>
      <c r="F54" s="51"/>
      <c r="G54" s="53"/>
      <c r="H54" s="71"/>
      <c r="I54" s="71"/>
      <c r="J54" s="71"/>
    </row>
    <row r="55" spans="1:10" ht="13.5">
      <c r="A55" s="58"/>
      <c r="B55" s="59"/>
      <c r="C55" s="73"/>
      <c r="D55" s="73"/>
      <c r="E55" s="52"/>
      <c r="F55" s="51"/>
      <c r="G55" s="53"/>
      <c r="H55" s="71"/>
      <c r="I55" s="71"/>
      <c r="J55" s="71"/>
    </row>
    <row r="56" spans="1:10" ht="13.5">
      <c r="A56" s="58">
        <f>A53+Vorgaben!$D$3+Vorgaben!$D$5</f>
        <v>0.027777777777777776</v>
      </c>
      <c r="B56" s="59">
        <v>33</v>
      </c>
      <c r="C56" s="73" t="s">
        <v>54</v>
      </c>
      <c r="D56" s="85" t="s">
        <v>107</v>
      </c>
      <c r="E56" s="52" t="str">
        <f>A4</f>
        <v>A3</v>
      </c>
      <c r="F56" s="51" t="s">
        <v>8</v>
      </c>
      <c r="G56" s="53" t="str">
        <f>A8</f>
        <v>A7</v>
      </c>
      <c r="H56" s="71">
        <f>IF(Spielplan!H98="","",Spielplan!H98)</f>
        <v>1</v>
      </c>
      <c r="I56" s="71" t="str">
        <f>IF(Spielplan!I98="","",Spielplan!I98)</f>
        <v>:</v>
      </c>
      <c r="J56" s="71">
        <f>IF(Spielplan!J98="","",Spielplan!J98)</f>
        <v>1</v>
      </c>
    </row>
    <row r="57" spans="1:10" ht="13.5">
      <c r="A57" s="58">
        <f>A56+Vorgaben!$D$3+Vorgaben!$D$5</f>
        <v>0.03472222222222222</v>
      </c>
      <c r="B57" s="59">
        <v>34</v>
      </c>
      <c r="C57" s="73" t="s">
        <v>54</v>
      </c>
      <c r="D57" s="85" t="s">
        <v>108</v>
      </c>
      <c r="E57" s="52" t="str">
        <f>A5</f>
        <v>A4</v>
      </c>
      <c r="F57" s="51" t="s">
        <v>8</v>
      </c>
      <c r="G57" s="53" t="str">
        <f>A3</f>
        <v>A2</v>
      </c>
      <c r="H57" s="71">
        <f>IF(Spielplan!H99="","",Spielplan!H99)</f>
        <v>1</v>
      </c>
      <c r="I57" s="71" t="str">
        <f>IF(Spielplan!I99="","",Spielplan!I99)</f>
        <v>:</v>
      </c>
      <c r="J57" s="71">
        <f>IF(Spielplan!J99="","",Spielplan!J99)</f>
        <v>1</v>
      </c>
    </row>
    <row r="58" spans="1:10" ht="13.5">
      <c r="A58" s="86">
        <f>A57+Vorgaben!$D$3+Vorgaben!$D$5</f>
        <v>0.04166666666666666</v>
      </c>
      <c r="B58" s="87">
        <v>35</v>
      </c>
      <c r="C58" s="88" t="s">
        <v>55</v>
      </c>
      <c r="D58" s="89" t="s">
        <v>105</v>
      </c>
      <c r="E58" s="90" t="str">
        <f>G8</f>
        <v>B7</v>
      </c>
      <c r="F58" s="91" t="s">
        <v>8</v>
      </c>
      <c r="G58" s="92" t="str">
        <f>G7</f>
        <v>B6</v>
      </c>
      <c r="H58" s="71">
        <f>IF(Spielplan!H100="","",Spielplan!H100)</f>
        <v>1</v>
      </c>
      <c r="I58" s="71" t="str">
        <f>IF(Spielplan!I100="","",Spielplan!I100)</f>
        <v>:</v>
      </c>
      <c r="J58" s="71">
        <f>IF(Spielplan!J100="","",Spielplan!J100)</f>
        <v>1</v>
      </c>
    </row>
    <row r="59" spans="1:10" ht="13.5">
      <c r="A59" s="86">
        <f>A58+Vorgaben!$D$3+Vorgaben!$D$5</f>
        <v>0.0486111111111111</v>
      </c>
      <c r="B59" s="87">
        <v>36</v>
      </c>
      <c r="C59" s="88" t="s">
        <v>55</v>
      </c>
      <c r="D59" s="89" t="s">
        <v>106</v>
      </c>
      <c r="E59" s="90" t="str">
        <f>G6</f>
        <v>B5</v>
      </c>
      <c r="F59" s="91" t="s">
        <v>8</v>
      </c>
      <c r="G59" s="92" t="str">
        <f>G3</f>
        <v>B2</v>
      </c>
      <c r="H59" s="71">
        <f>IF(Spielplan!H101="","",Spielplan!H101)</f>
        <v>1</v>
      </c>
      <c r="I59" s="71" t="str">
        <f>IF(Spielplan!I101="","",Spielplan!I101)</f>
        <v>:</v>
      </c>
      <c r="J59" s="71">
        <f>IF(Spielplan!J101="","",Spielplan!J101)</f>
        <v>1</v>
      </c>
    </row>
    <row r="60" spans="1:10" ht="13.5">
      <c r="A60" s="58"/>
      <c r="B60" s="59"/>
      <c r="C60" s="73"/>
      <c r="D60" s="73"/>
      <c r="E60" s="52"/>
      <c r="F60" s="51"/>
      <c r="G60" s="53"/>
      <c r="H60" s="71"/>
      <c r="I60" s="71"/>
      <c r="J60" s="71"/>
    </row>
    <row r="61" spans="1:10" ht="13.5">
      <c r="A61" s="58">
        <f>A59+Vorgaben!$D$3+Vorgaben!$D$5</f>
        <v>0.05555555555555554</v>
      </c>
      <c r="B61" s="59">
        <v>37</v>
      </c>
      <c r="C61" s="73" t="s">
        <v>54</v>
      </c>
      <c r="D61" s="85" t="s">
        <v>107</v>
      </c>
      <c r="E61" s="52" t="str">
        <f>A2</f>
        <v>A1</v>
      </c>
      <c r="F61" s="51" t="s">
        <v>8</v>
      </c>
      <c r="G61" s="53" t="str">
        <f>A6</f>
        <v>A5</v>
      </c>
      <c r="H61" s="71">
        <f>IF(Spielplan!H106="","",Spielplan!H106)</f>
        <v>1</v>
      </c>
      <c r="I61" s="71" t="str">
        <f>IF(Spielplan!I106="","",Spielplan!I106)</f>
        <v>:</v>
      </c>
      <c r="J61" s="71">
        <f>IF(Spielplan!J106="","",Spielplan!J106)</f>
        <v>1</v>
      </c>
    </row>
    <row r="62" spans="1:10" ht="13.5">
      <c r="A62" s="58">
        <f>A61+Vorgaben!$D$3+Vorgaben!$D$5</f>
        <v>0.06249999999999998</v>
      </c>
      <c r="B62" s="59">
        <v>38</v>
      </c>
      <c r="C62" s="73" t="s">
        <v>54</v>
      </c>
      <c r="D62" s="85" t="s">
        <v>108</v>
      </c>
      <c r="E62" s="52" t="str">
        <f>A8</f>
        <v>A7</v>
      </c>
      <c r="F62" s="51" t="s">
        <v>8</v>
      </c>
      <c r="G62" s="53" t="str">
        <f>A7</f>
        <v>A6</v>
      </c>
      <c r="H62" s="71">
        <f>IF(Spielplan!H107="","",Spielplan!H107)</f>
        <v>1</v>
      </c>
      <c r="I62" s="71" t="str">
        <f>IF(Spielplan!I107="","",Spielplan!I107)</f>
        <v>:</v>
      </c>
      <c r="J62" s="71">
        <f>IF(Spielplan!J107="","",Spielplan!J107)</f>
        <v>1</v>
      </c>
    </row>
    <row r="63" spans="1:10" ht="13.5">
      <c r="A63" s="86">
        <f>A62+Vorgaben!$D$3+Vorgaben!$D$5</f>
        <v>0.06944444444444442</v>
      </c>
      <c r="B63" s="87">
        <v>39</v>
      </c>
      <c r="C63" s="88" t="s">
        <v>55</v>
      </c>
      <c r="D63" s="89" t="s">
        <v>105</v>
      </c>
      <c r="E63" s="90" t="str">
        <f>G4</f>
        <v>B3</v>
      </c>
      <c r="F63" s="91" t="s">
        <v>8</v>
      </c>
      <c r="G63" s="92" t="str">
        <f>G7</f>
        <v>B6</v>
      </c>
      <c r="H63" s="71">
        <f>IF(Spielplan!H108="","",Spielplan!H108)</f>
        <v>1</v>
      </c>
      <c r="I63" s="71" t="str">
        <f>IF(Spielplan!I108="","",Spielplan!I108)</f>
        <v>:</v>
      </c>
      <c r="J63" s="71">
        <f>IF(Spielplan!J108="","",Spielplan!J108)</f>
        <v>1</v>
      </c>
    </row>
    <row r="64" spans="1:10" ht="13.5">
      <c r="A64" s="86">
        <f>A63+Vorgaben!$D$3+Vorgaben!$D$5</f>
        <v>0.07638888888888887</v>
      </c>
      <c r="B64" s="87">
        <v>40</v>
      </c>
      <c r="C64" s="88" t="s">
        <v>55</v>
      </c>
      <c r="D64" s="89" t="s">
        <v>106</v>
      </c>
      <c r="E64" s="90" t="str">
        <f>G6</f>
        <v>B5</v>
      </c>
      <c r="F64" s="91" t="s">
        <v>8</v>
      </c>
      <c r="G64" s="92" t="str">
        <f>G2</f>
        <v>B1</v>
      </c>
      <c r="H64" s="71">
        <f>IF(Spielplan!H109="","",Spielplan!H109)</f>
        <v>1</v>
      </c>
      <c r="I64" s="71" t="str">
        <f>IF(Spielplan!I109="","",Spielplan!I109)</f>
        <v>:</v>
      </c>
      <c r="J64" s="71">
        <f>IF(Spielplan!J109="","",Spielplan!J109)</f>
        <v>1</v>
      </c>
    </row>
    <row r="65" spans="1:10" ht="13.5">
      <c r="A65" s="58"/>
      <c r="B65" s="59"/>
      <c r="C65" s="73"/>
      <c r="D65" s="73"/>
      <c r="E65" s="52"/>
      <c r="F65" s="51"/>
      <c r="G65" s="53"/>
      <c r="H65" s="71"/>
      <c r="I65" s="71"/>
      <c r="J65" s="71"/>
    </row>
    <row r="66" spans="1:10" ht="13.5">
      <c r="A66" s="58">
        <f>A64+Vorgaben!$D$3+Vorgaben!$D$5</f>
        <v>0.08333333333333331</v>
      </c>
      <c r="B66" s="59">
        <v>41</v>
      </c>
      <c r="C66" s="73" t="s">
        <v>54</v>
      </c>
      <c r="D66" s="85" t="s">
        <v>107</v>
      </c>
      <c r="E66" s="52" t="str">
        <f>A2</f>
        <v>A1</v>
      </c>
      <c r="F66" s="51" t="s">
        <v>8</v>
      </c>
      <c r="G66" s="53" t="str">
        <f>A4</f>
        <v>A3</v>
      </c>
      <c r="H66" s="71">
        <f>IF(Spielplan!H114="","",Spielplan!H114)</f>
        <v>1</v>
      </c>
      <c r="I66" s="71" t="str">
        <f>IF(Spielplan!I114="","",Spielplan!I114)</f>
        <v>:</v>
      </c>
      <c r="J66" s="71">
        <f>IF(Spielplan!J114="","",Spielplan!J114)</f>
        <v>1</v>
      </c>
    </row>
    <row r="67" spans="1:10" ht="13.5">
      <c r="A67" s="58">
        <f>A66+Vorgaben!$D$3+Vorgaben!$D$5</f>
        <v>0.09027777777777776</v>
      </c>
      <c r="B67" s="59">
        <v>42</v>
      </c>
      <c r="C67" s="73" t="s">
        <v>55</v>
      </c>
      <c r="D67" s="85" t="s">
        <v>108</v>
      </c>
      <c r="E67" s="52" t="str">
        <f>G5</f>
        <v>B4</v>
      </c>
      <c r="F67" s="51" t="s">
        <v>8</v>
      </c>
      <c r="G67" s="53" t="str">
        <f>G8</f>
        <v>B7</v>
      </c>
      <c r="H67" s="71">
        <f>IF(Spielplan!H115="","",Spielplan!H115)</f>
        <v>1</v>
      </c>
      <c r="I67" s="71" t="str">
        <f>IF(Spielplan!I115="","",Spielplan!I115)</f>
        <v>:</v>
      </c>
      <c r="J67" s="71">
        <f>IF(Spielplan!J115="","",Spielplan!J115)</f>
        <v>1</v>
      </c>
    </row>
    <row r="68" spans="1:10" ht="13.5" hidden="1">
      <c r="A68" s="58">
        <f>A62+Vorgaben!$D$3+Vorgaben!$D$5</f>
        <v>0.06944444444444442</v>
      </c>
      <c r="B68" s="59">
        <v>56</v>
      </c>
      <c r="C68" s="73" t="s">
        <v>54</v>
      </c>
      <c r="D68" s="73"/>
      <c r="E68" s="52" t="str">
        <f>A10</f>
        <v>C1</v>
      </c>
      <c r="F68" s="51" t="s">
        <v>8</v>
      </c>
      <c r="G68" s="53" t="str">
        <f>A9</f>
        <v>Gruppe C</v>
      </c>
      <c r="H68" s="71"/>
      <c r="I68" s="51" t="s">
        <v>9</v>
      </c>
      <c r="J68" s="72"/>
    </row>
    <row r="71" spans="1:7" ht="13.5">
      <c r="A71" s="144"/>
      <c r="B71" s="144"/>
      <c r="C71" s="144"/>
      <c r="D71" s="144"/>
      <c r="E71" s="145"/>
      <c r="F71" s="145"/>
      <c r="G71" s="145"/>
    </row>
  </sheetData>
  <sheetProtection password="E760" sheet="1"/>
  <mergeCells count="21">
    <mergeCell ref="A71:D71"/>
    <mergeCell ref="E71:G71"/>
    <mergeCell ref="H11:J11"/>
    <mergeCell ref="A7:D7"/>
    <mergeCell ref="G7:H7"/>
    <mergeCell ref="A8:D8"/>
    <mergeCell ref="G8:H8"/>
    <mergeCell ref="A9:D9"/>
    <mergeCell ref="A10:D10"/>
    <mergeCell ref="A4:D4"/>
    <mergeCell ref="G4:H4"/>
    <mergeCell ref="A5:D5"/>
    <mergeCell ref="G5:H5"/>
    <mergeCell ref="A6:D6"/>
    <mergeCell ref="G6:H6"/>
    <mergeCell ref="A1:D1"/>
    <mergeCell ref="G1:H1"/>
    <mergeCell ref="A2:D2"/>
    <mergeCell ref="G2:H2"/>
    <mergeCell ref="A3:D3"/>
    <mergeCell ref="G3:H3"/>
  </mergeCells>
  <printOptions/>
  <pageMargins left="0.51" right="0.28" top="1.27" bottom="0.27" header="0.45" footer="0.35"/>
  <pageSetup horizontalDpi="600" verticalDpi="600" orientation="portrait" paperSize="9" scale="97" r:id="rId2"/>
  <headerFooter alignWithMargins="0">
    <oddHeader>&amp;C&amp;"Arial,Fett Kursiv"&amp;16&amp;E"Ministranten"-Fußballturnier&amp;11
&amp;16
Spielplan&amp;R18.12.2005
Stadionhalle Wiesloch</oddHeader>
  </headerFooter>
  <legacyDrawing r:id="rId1"/>
</worksheet>
</file>

<file path=xl/worksheets/sheet6.xml><?xml version="1.0" encoding="utf-8"?>
<worksheet xmlns="http://schemas.openxmlformats.org/spreadsheetml/2006/main" xmlns:r="http://schemas.openxmlformats.org/officeDocument/2006/relationships">
  <sheetPr codeName="Tabelle3"/>
  <dimension ref="A1:J181"/>
  <sheetViews>
    <sheetView tabSelected="1" zoomScalePageLayoutView="0" workbookViewId="0" topLeftCell="A1">
      <selection activeCell="I11" sqref="I1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3" t="s">
        <v>50</v>
      </c>
      <c r="B1" s="134"/>
      <c r="C1" s="134"/>
      <c r="D1" s="135"/>
      <c r="E1" s="49"/>
      <c r="G1" s="136" t="s">
        <v>49</v>
      </c>
      <c r="H1" s="136"/>
      <c r="I1" s="51"/>
      <c r="J1" s="49"/>
    </row>
    <row r="2" spans="1:8" ht="12.75">
      <c r="A2" s="137" t="str">
        <f>Vorgaben!A2</f>
        <v>A1</v>
      </c>
      <c r="B2" s="138"/>
      <c r="C2" s="138"/>
      <c r="D2" s="139"/>
      <c r="E2" s="49"/>
      <c r="G2" s="140" t="str">
        <f>Vorgaben!B2</f>
        <v>B1</v>
      </c>
      <c r="H2" s="140"/>
    </row>
    <row r="3" spans="1:8" ht="12.75">
      <c r="A3" s="137" t="str">
        <f>Vorgaben!A3</f>
        <v>A2</v>
      </c>
      <c r="B3" s="138"/>
      <c r="C3" s="138"/>
      <c r="D3" s="139"/>
      <c r="E3" s="49"/>
      <c r="G3" s="140" t="str">
        <f>Vorgaben!B3</f>
        <v>B2</v>
      </c>
      <c r="H3" s="140"/>
    </row>
    <row r="4" spans="1:8" ht="12.75">
      <c r="A4" s="137" t="str">
        <f>Vorgaben!A4</f>
        <v>A3</v>
      </c>
      <c r="B4" s="138"/>
      <c r="C4" s="138"/>
      <c r="D4" s="139"/>
      <c r="E4" s="49"/>
      <c r="G4" s="140" t="str">
        <f>Vorgaben!B4</f>
        <v>B3</v>
      </c>
      <c r="H4" s="140"/>
    </row>
    <row r="5" spans="1:8" ht="12.75">
      <c r="A5" s="137" t="str">
        <f>Vorgaben!A5</f>
        <v>A4</v>
      </c>
      <c r="B5" s="138"/>
      <c r="C5" s="138"/>
      <c r="D5" s="139"/>
      <c r="E5" s="49"/>
      <c r="G5" s="140" t="str">
        <f>Vorgaben!B5</f>
        <v>B4</v>
      </c>
      <c r="H5" s="140"/>
    </row>
    <row r="6" spans="1:8" ht="12.75">
      <c r="A6" s="137" t="str">
        <f>Vorgaben!A6</f>
        <v>A5</v>
      </c>
      <c r="B6" s="138"/>
      <c r="C6" s="138"/>
      <c r="D6" s="139"/>
      <c r="E6" s="49"/>
      <c r="G6" s="140" t="str">
        <f>Vorgaben!B6</f>
        <v>B5</v>
      </c>
      <c r="H6" s="140"/>
    </row>
    <row r="7" spans="1:8" ht="12.75">
      <c r="A7" s="137" t="str">
        <f>Vorgaben!A7</f>
        <v>A6</v>
      </c>
      <c r="B7" s="138"/>
      <c r="C7" s="138"/>
      <c r="D7" s="139"/>
      <c r="E7" s="49"/>
      <c r="G7" s="140" t="str">
        <f>Vorgaben!B7</f>
        <v>B6</v>
      </c>
      <c r="H7" s="140"/>
    </row>
    <row r="8" spans="1:8" ht="12.75">
      <c r="A8" s="140" t="str">
        <f>Vorgaben!A8</f>
        <v>A7</v>
      </c>
      <c r="B8" s="140"/>
      <c r="C8" s="140"/>
      <c r="D8" s="140"/>
      <c r="E8" s="49"/>
      <c r="G8" s="140" t="str">
        <f>Vorgaben!B8</f>
        <v>B7</v>
      </c>
      <c r="H8" s="140"/>
    </row>
    <row r="9" spans="1:7" ht="5.25" customHeight="1" hidden="1">
      <c r="A9" s="146" t="str">
        <f>Vorgaben!A9</f>
        <v>Gruppe C</v>
      </c>
      <c r="B9" s="146"/>
      <c r="C9" s="146"/>
      <c r="D9" s="146"/>
      <c r="E9" s="49"/>
      <c r="G9" s="49"/>
    </row>
    <row r="10" spans="1:7" ht="4.5" customHeight="1" hidden="1">
      <c r="A10" s="146" t="str">
        <f>Vorgaben!A10</f>
        <v>C1</v>
      </c>
      <c r="B10" s="146"/>
      <c r="C10" s="146"/>
      <c r="D10" s="146"/>
      <c r="E10" s="49"/>
      <c r="G10" s="49"/>
    </row>
    <row r="11" spans="1:10" s="50" customFormat="1" ht="16.5" customHeight="1">
      <c r="A11" s="133" t="s">
        <v>103</v>
      </c>
      <c r="B11" s="134"/>
      <c r="C11" s="134"/>
      <c r="D11" s="135"/>
      <c r="E11" s="49"/>
      <c r="G11" s="136" t="s">
        <v>104</v>
      </c>
      <c r="H11" s="136"/>
      <c r="I11" s="51"/>
      <c r="J11" s="49"/>
    </row>
    <row r="12" spans="1:8" ht="12.75">
      <c r="A12" s="137" t="str">
        <f>Vorgaben!A10</f>
        <v>C1</v>
      </c>
      <c r="B12" s="138"/>
      <c r="C12" s="138"/>
      <c r="D12" s="139"/>
      <c r="E12" s="49"/>
      <c r="G12" s="140" t="str">
        <f>Vorgaben!B10</f>
        <v>D1</v>
      </c>
      <c r="H12" s="140"/>
    </row>
    <row r="13" spans="1:8" ht="12.75">
      <c r="A13" s="137" t="str">
        <f>Vorgaben!A11</f>
        <v>C2</v>
      </c>
      <c r="B13" s="138"/>
      <c r="C13" s="138"/>
      <c r="D13" s="139"/>
      <c r="E13" s="49"/>
      <c r="G13" s="140" t="str">
        <f>Vorgaben!B11</f>
        <v>D2</v>
      </c>
      <c r="H13" s="140"/>
    </row>
    <row r="14" spans="1:8" ht="12.75">
      <c r="A14" s="137" t="str">
        <f>Vorgaben!A12</f>
        <v>C3</v>
      </c>
      <c r="B14" s="138"/>
      <c r="C14" s="138"/>
      <c r="D14" s="139"/>
      <c r="E14" s="49"/>
      <c r="G14" s="140" t="str">
        <f>Vorgaben!B12</f>
        <v>D3</v>
      </c>
      <c r="H14" s="140"/>
    </row>
    <row r="15" spans="1:8" ht="12.75">
      <c r="A15" s="137" t="str">
        <f>Vorgaben!A13</f>
        <v>C4</v>
      </c>
      <c r="B15" s="138"/>
      <c r="C15" s="138"/>
      <c r="D15" s="139"/>
      <c r="E15" s="49"/>
      <c r="G15" s="140" t="str">
        <f>Vorgaben!B13</f>
        <v>D4</v>
      </c>
      <c r="H15" s="140"/>
    </row>
    <row r="16" spans="1:8" ht="12.75">
      <c r="A16" s="137" t="str">
        <f>Vorgaben!A14</f>
        <v>C5</v>
      </c>
      <c r="B16" s="138"/>
      <c r="C16" s="138"/>
      <c r="D16" s="139"/>
      <c r="E16" s="49"/>
      <c r="G16" s="140" t="str">
        <f>Vorgaben!B14</f>
        <v>D5</v>
      </c>
      <c r="H16" s="140"/>
    </row>
    <row r="17" spans="1:8" ht="12.75">
      <c r="A17" s="137" t="str">
        <f>Vorgaben!A15</f>
        <v>C6</v>
      </c>
      <c r="B17" s="138"/>
      <c r="C17" s="138"/>
      <c r="D17" s="139"/>
      <c r="E17" s="49"/>
      <c r="G17" s="140" t="str">
        <f>Vorgaben!B15</f>
        <v>D6</v>
      </c>
      <c r="H17" s="140"/>
    </row>
    <row r="18" spans="1:8" ht="12.75">
      <c r="A18" s="137" t="str">
        <f>Vorgaben!A16</f>
        <v>C7</v>
      </c>
      <c r="B18" s="138"/>
      <c r="C18" s="138"/>
      <c r="D18" s="139"/>
      <c r="E18" s="49"/>
      <c r="G18" s="140" t="str">
        <f>Vorgaben!B16</f>
        <v>D7</v>
      </c>
      <c r="H18" s="140"/>
    </row>
    <row r="19" spans="1:10" s="57" customFormat="1" ht="36.75" customHeight="1">
      <c r="A19" s="57" t="s">
        <v>4</v>
      </c>
      <c r="B19" s="69" t="s">
        <v>5</v>
      </c>
      <c r="C19" s="93" t="s">
        <v>6</v>
      </c>
      <c r="D19" s="84"/>
      <c r="E19" s="70" t="s">
        <v>37</v>
      </c>
      <c r="F19" s="70"/>
      <c r="G19" s="70"/>
      <c r="H19" s="143" t="s">
        <v>7</v>
      </c>
      <c r="I19" s="143"/>
      <c r="J19" s="143"/>
    </row>
    <row r="20" spans="1:10" s="104" customFormat="1" ht="13.5">
      <c r="A20" s="96">
        <f>Vorgaben!D13</f>
        <v>0.375</v>
      </c>
      <c r="B20" s="98">
        <v>1</v>
      </c>
      <c r="C20" s="98" t="str">
        <f>Spielplan1!C12</f>
        <v>A</v>
      </c>
      <c r="D20" s="99" t="str">
        <f>Spielplan1!D12</f>
        <v>Feld 1</v>
      </c>
      <c r="E20" s="100" t="str">
        <f>Spielplan1!E12</f>
        <v>A4</v>
      </c>
      <c r="F20" s="101" t="s">
        <v>8</v>
      </c>
      <c r="G20" s="102" t="str">
        <f>Spielplan1!G12</f>
        <v>A5</v>
      </c>
      <c r="H20" s="103">
        <v>1</v>
      </c>
      <c r="I20" s="101" t="s">
        <v>9</v>
      </c>
      <c r="J20" s="103">
        <v>1</v>
      </c>
    </row>
    <row r="21" spans="1:10" s="104" customFormat="1" ht="13.5" hidden="1">
      <c r="A21" s="96">
        <f>Spielplan1!A13</f>
        <v>0</v>
      </c>
      <c r="B21" s="98">
        <f>Spielplan1!B13</f>
        <v>0</v>
      </c>
      <c r="C21" s="98">
        <f>Spielplan1!C13</f>
        <v>0</v>
      </c>
      <c r="D21" s="99">
        <f>Spielplan1!D13</f>
        <v>0</v>
      </c>
      <c r="E21" s="100">
        <f>Spielplan1!E13</f>
        <v>0</v>
      </c>
      <c r="F21" s="101" t="s">
        <v>8</v>
      </c>
      <c r="G21" s="102">
        <f>Spielplan1!G13</f>
        <v>0</v>
      </c>
      <c r="H21" s="103"/>
      <c r="I21" s="101" t="s">
        <v>9</v>
      </c>
      <c r="J21" s="103"/>
    </row>
    <row r="22" spans="1:10" s="104" customFormat="1" ht="13.5">
      <c r="A22" s="96">
        <f>A20</f>
        <v>0.375</v>
      </c>
      <c r="B22" s="98">
        <v>2</v>
      </c>
      <c r="C22" s="98" t="str">
        <f>Spielplan1!C14</f>
        <v>A</v>
      </c>
      <c r="D22" s="99" t="str">
        <f>Spielplan1!D14</f>
        <v>Feld 2</v>
      </c>
      <c r="E22" s="100" t="str">
        <f>Spielplan1!E14</f>
        <v>A1</v>
      </c>
      <c r="F22" s="101" t="s">
        <v>8</v>
      </c>
      <c r="G22" s="102" t="str">
        <f>Spielplan1!G14</f>
        <v>A2</v>
      </c>
      <c r="H22" s="122">
        <v>1</v>
      </c>
      <c r="I22" s="101" t="s">
        <v>9</v>
      </c>
      <c r="J22" s="122">
        <v>1</v>
      </c>
    </row>
    <row r="23" spans="1:10" s="104" customFormat="1" ht="13.5">
      <c r="A23" s="96">
        <f>A22</f>
        <v>0.375</v>
      </c>
      <c r="B23" s="98">
        <v>3</v>
      </c>
      <c r="C23" s="98" t="str">
        <f>Spielplan1!C15</f>
        <v>B</v>
      </c>
      <c r="D23" s="99" t="str">
        <f>Spielplan1!D15</f>
        <v>Feld 3</v>
      </c>
      <c r="E23" s="100" t="str">
        <f>Spielplan1!E15</f>
        <v>B2</v>
      </c>
      <c r="F23" s="101" t="s">
        <v>8</v>
      </c>
      <c r="G23" s="102" t="str">
        <f>Spielplan1!G15</f>
        <v>B3</v>
      </c>
      <c r="H23" s="103">
        <v>1</v>
      </c>
      <c r="I23" s="101" t="s">
        <v>9</v>
      </c>
      <c r="J23" s="103">
        <v>1</v>
      </c>
    </row>
    <row r="24" spans="1:10" s="104" customFormat="1" ht="13.5">
      <c r="A24" s="178">
        <f>A23+Vorgaben!$D$3+Vorgaben!$D$5</f>
        <v>0.3819444444444444</v>
      </c>
      <c r="B24" s="179">
        <v>4</v>
      </c>
      <c r="C24" s="179" t="str">
        <f>Spielplan1!C16</f>
        <v>B</v>
      </c>
      <c r="D24" s="180" t="s">
        <v>107</v>
      </c>
      <c r="E24" s="181" t="str">
        <f>Spielplan1!E16</f>
        <v>B1</v>
      </c>
      <c r="F24" s="182" t="s">
        <v>8</v>
      </c>
      <c r="G24" s="183" t="str">
        <f>Spielplan1!G16</f>
        <v>B6</v>
      </c>
      <c r="H24" s="184">
        <v>1</v>
      </c>
      <c r="I24" s="185" t="s">
        <v>9</v>
      </c>
      <c r="J24" s="184">
        <v>1</v>
      </c>
    </row>
    <row r="25" spans="1:10" s="104" customFormat="1" ht="13.5">
      <c r="A25" s="178">
        <f>A24</f>
        <v>0.3819444444444444</v>
      </c>
      <c r="B25" s="186">
        <v>5</v>
      </c>
      <c r="C25" s="179" t="str">
        <f>Spielplan2!C12</f>
        <v>C</v>
      </c>
      <c r="D25" s="180" t="s">
        <v>108</v>
      </c>
      <c r="E25" s="181" t="str">
        <f>Spielplan2!E12</f>
        <v>C4</v>
      </c>
      <c r="F25" s="182" t="str">
        <f>Spielplan2!F12</f>
        <v>-</v>
      </c>
      <c r="G25" s="183" t="str">
        <f>Spielplan2!G12</f>
        <v>C5</v>
      </c>
      <c r="H25" s="184">
        <v>1</v>
      </c>
      <c r="I25" s="182" t="s">
        <v>9</v>
      </c>
      <c r="J25" s="184">
        <v>1</v>
      </c>
    </row>
    <row r="26" spans="1:10" s="104" customFormat="1" ht="13.5" hidden="1">
      <c r="A26" s="178">
        <f>Spielplan1!A18</f>
        <v>0</v>
      </c>
      <c r="B26" s="186">
        <f>Spielplan2!B13</f>
        <v>2</v>
      </c>
      <c r="C26" s="179" t="str">
        <f>Spielplan2!C13</f>
        <v>C</v>
      </c>
      <c r="D26" s="180" t="s">
        <v>105</v>
      </c>
      <c r="E26" s="181" t="str">
        <f>Spielplan2!E13</f>
        <v>C7</v>
      </c>
      <c r="F26" s="182" t="str">
        <f>Spielplan2!F13</f>
        <v>-</v>
      </c>
      <c r="G26" s="183" t="str">
        <f>Spielplan2!G13</f>
        <v>C1</v>
      </c>
      <c r="H26" s="184"/>
      <c r="I26" s="182" t="s">
        <v>9</v>
      </c>
      <c r="J26" s="184"/>
    </row>
    <row r="27" spans="1:10" s="104" customFormat="1" ht="13.5">
      <c r="A27" s="178">
        <f>A25</f>
        <v>0.3819444444444444</v>
      </c>
      <c r="B27" s="186">
        <v>6</v>
      </c>
      <c r="C27" s="179" t="str">
        <f>Spielplan2!C14</f>
        <v>C</v>
      </c>
      <c r="D27" s="180" t="s">
        <v>105</v>
      </c>
      <c r="E27" s="181" t="str">
        <f>Spielplan2!E14</f>
        <v>C1</v>
      </c>
      <c r="F27" s="182" t="str">
        <f>Spielplan2!F14</f>
        <v>-</v>
      </c>
      <c r="G27" s="183" t="str">
        <f>Spielplan2!G14</f>
        <v>C2</v>
      </c>
      <c r="H27" s="184">
        <v>1</v>
      </c>
      <c r="I27" s="182" t="s">
        <v>9</v>
      </c>
      <c r="J27" s="184">
        <v>1</v>
      </c>
    </row>
    <row r="28" spans="1:10" s="104" customFormat="1" ht="13.5">
      <c r="A28" s="96">
        <f>A27+Vorgaben!$D$3+Vorgaben!$D$5</f>
        <v>0.38888888888888884</v>
      </c>
      <c r="B28" s="97">
        <v>7</v>
      </c>
      <c r="C28" s="98" t="str">
        <f>Spielplan2!C15</f>
        <v>D</v>
      </c>
      <c r="D28" s="99" t="s">
        <v>107</v>
      </c>
      <c r="E28" s="100" t="str">
        <f>Spielplan2!E15</f>
        <v>D2</v>
      </c>
      <c r="F28" s="101" t="str">
        <f>Spielplan2!F15</f>
        <v>-</v>
      </c>
      <c r="G28" s="102" t="str">
        <f>Spielplan2!G15</f>
        <v>D3</v>
      </c>
      <c r="H28" s="103">
        <v>1</v>
      </c>
      <c r="I28" s="101" t="s">
        <v>9</v>
      </c>
      <c r="J28" s="103">
        <v>1</v>
      </c>
    </row>
    <row r="29" spans="1:10" s="104" customFormat="1" ht="13.5">
      <c r="A29" s="96">
        <f>A28</f>
        <v>0.38888888888888884</v>
      </c>
      <c r="B29" s="97">
        <v>8</v>
      </c>
      <c r="C29" s="98" t="str">
        <f>Spielplan2!C16</f>
        <v>D</v>
      </c>
      <c r="D29" s="99" t="s">
        <v>108</v>
      </c>
      <c r="E29" s="100" t="str">
        <f>Spielplan2!E16</f>
        <v>D1</v>
      </c>
      <c r="F29" s="101" t="str">
        <f>Spielplan2!F16</f>
        <v>-</v>
      </c>
      <c r="G29" s="102" t="str">
        <f>Spielplan2!G16</f>
        <v>D6</v>
      </c>
      <c r="H29" s="103">
        <v>1</v>
      </c>
      <c r="I29" s="101" t="s">
        <v>9</v>
      </c>
      <c r="J29" s="103">
        <v>1</v>
      </c>
    </row>
    <row r="30" spans="1:10" s="104" customFormat="1" ht="13.5" hidden="1">
      <c r="A30" s="96">
        <f>A29</f>
        <v>0.38888888888888884</v>
      </c>
      <c r="B30" s="97">
        <v>11</v>
      </c>
      <c r="C30" s="98">
        <f>Spielplan1!C22</f>
        <v>0</v>
      </c>
      <c r="D30" s="99" t="s">
        <v>105</v>
      </c>
      <c r="E30" s="100">
        <f>Spielplan1!E22</f>
        <v>0</v>
      </c>
      <c r="F30" s="101" t="s">
        <v>8</v>
      </c>
      <c r="G30" s="102">
        <f>Spielplan1!G22</f>
        <v>0</v>
      </c>
      <c r="H30" s="103"/>
      <c r="I30" s="101" t="s">
        <v>9</v>
      </c>
      <c r="J30" s="103"/>
    </row>
    <row r="31" spans="1:10" s="104" customFormat="1" ht="13.5">
      <c r="A31" s="96">
        <f>A29</f>
        <v>0.38888888888888884</v>
      </c>
      <c r="B31" s="97">
        <v>9</v>
      </c>
      <c r="C31" s="98" t="str">
        <f>Spielplan1!C17</f>
        <v>A</v>
      </c>
      <c r="D31" s="99" t="s">
        <v>105</v>
      </c>
      <c r="E31" s="100" t="str">
        <f>Spielplan1!E17</f>
        <v>A6</v>
      </c>
      <c r="F31" s="101" t="str">
        <f>Spielplan1!F17</f>
        <v>-</v>
      </c>
      <c r="G31" s="102" t="str">
        <f>Spielplan1!G17</f>
        <v>A3</v>
      </c>
      <c r="H31" s="103">
        <v>1</v>
      </c>
      <c r="I31" s="101" t="s">
        <v>9</v>
      </c>
      <c r="J31" s="103">
        <v>1</v>
      </c>
    </row>
    <row r="32" spans="1:10" s="104" customFormat="1" ht="13.5" hidden="1">
      <c r="A32" s="96">
        <f>Spielplan1!A24</f>
        <v>0</v>
      </c>
      <c r="B32" s="97">
        <f>Spielplan1!B18</f>
        <v>0</v>
      </c>
      <c r="C32" s="98">
        <f>Spielplan1!C18</f>
        <v>0</v>
      </c>
      <c r="D32" s="99">
        <f>Spielplan1!D18</f>
        <v>0</v>
      </c>
      <c r="E32" s="100">
        <f>Spielplan1!E18</f>
        <v>0</v>
      </c>
      <c r="F32" s="101">
        <f>Spielplan1!F18</f>
        <v>0</v>
      </c>
      <c r="G32" s="102">
        <f>Spielplan1!G18</f>
        <v>0</v>
      </c>
      <c r="H32" s="103"/>
      <c r="I32" s="101" t="s">
        <v>9</v>
      </c>
      <c r="J32" s="103"/>
    </row>
    <row r="33" spans="1:10" s="104" customFormat="1" ht="13.5">
      <c r="A33" s="178">
        <f>A31+Vorgaben!$D$3+Vorgaben!$D$5</f>
        <v>0.39583333333333326</v>
      </c>
      <c r="B33" s="179">
        <v>10</v>
      </c>
      <c r="C33" s="179" t="str">
        <f>Spielplan1!C19</f>
        <v>A</v>
      </c>
      <c r="D33" s="180" t="s">
        <v>107</v>
      </c>
      <c r="E33" s="181" t="str">
        <f>Spielplan1!E19</f>
        <v>A5</v>
      </c>
      <c r="F33" s="182" t="str">
        <f>Spielplan1!F19</f>
        <v>-</v>
      </c>
      <c r="G33" s="183" t="str">
        <f>Spielplan1!G19</f>
        <v>A7</v>
      </c>
      <c r="H33" s="184">
        <v>1</v>
      </c>
      <c r="I33" s="185" t="s">
        <v>9</v>
      </c>
      <c r="J33" s="184">
        <v>1</v>
      </c>
    </row>
    <row r="34" spans="1:10" s="104" customFormat="1" ht="13.5">
      <c r="A34" s="178">
        <f>A33</f>
        <v>0.39583333333333326</v>
      </c>
      <c r="B34" s="179">
        <v>11</v>
      </c>
      <c r="C34" s="179" t="str">
        <f>Spielplan1!C20</f>
        <v>B</v>
      </c>
      <c r="D34" s="180" t="s">
        <v>108</v>
      </c>
      <c r="E34" s="181" t="str">
        <f>Spielplan1!E20</f>
        <v>B4</v>
      </c>
      <c r="F34" s="182" t="str">
        <f>Spielplan1!F20</f>
        <v>-</v>
      </c>
      <c r="G34" s="183" t="str">
        <f>Spielplan1!G20</f>
        <v>B5</v>
      </c>
      <c r="H34" s="184">
        <v>1</v>
      </c>
      <c r="I34" s="185" t="s">
        <v>9</v>
      </c>
      <c r="J34" s="184">
        <v>1</v>
      </c>
    </row>
    <row r="35" spans="1:10" s="104" customFormat="1" ht="13.5">
      <c r="A35" s="178">
        <f>A34</f>
        <v>0.39583333333333326</v>
      </c>
      <c r="B35" s="179">
        <v>12</v>
      </c>
      <c r="C35" s="179" t="str">
        <f>Spielplan1!C21</f>
        <v>B</v>
      </c>
      <c r="D35" s="180" t="s">
        <v>105</v>
      </c>
      <c r="E35" s="181" t="str">
        <f>Spielplan1!E21</f>
        <v>B3</v>
      </c>
      <c r="F35" s="182" t="str">
        <f>Spielplan1!F21</f>
        <v>-</v>
      </c>
      <c r="G35" s="183" t="str">
        <f>Spielplan1!G21</f>
        <v>B1</v>
      </c>
      <c r="H35" s="184">
        <v>1</v>
      </c>
      <c r="I35" s="185" t="s">
        <v>9</v>
      </c>
      <c r="J35" s="184">
        <v>1</v>
      </c>
    </row>
    <row r="36" spans="1:10" s="104" customFormat="1" ht="13.5" hidden="1">
      <c r="A36" s="96">
        <f>Spielplan1!A28</f>
        <v>0</v>
      </c>
      <c r="B36" s="97">
        <f>Spielplan1!B22</f>
        <v>0</v>
      </c>
      <c r="C36" s="98">
        <f>Spielplan1!C28</f>
        <v>0</v>
      </c>
      <c r="D36" s="99">
        <f>Spielplan1!D28</f>
        <v>0</v>
      </c>
      <c r="E36" s="100">
        <f>Spielplan1!E28</f>
        <v>0</v>
      </c>
      <c r="F36" s="101" t="s">
        <v>8</v>
      </c>
      <c r="G36" s="102">
        <f>Spielplan1!G28</f>
        <v>0</v>
      </c>
      <c r="H36" s="103"/>
      <c r="I36" s="101" t="s">
        <v>9</v>
      </c>
      <c r="J36" s="103"/>
    </row>
    <row r="37" spans="1:10" s="104" customFormat="1" ht="13.5">
      <c r="A37" s="96">
        <f>A35+Vorgaben!$D$3+Vorgaben!$D$5</f>
        <v>0.4027777777777777</v>
      </c>
      <c r="B37" s="97">
        <v>13</v>
      </c>
      <c r="C37" s="98" t="str">
        <f>Spielplan2!C17</f>
        <v>C</v>
      </c>
      <c r="D37" s="99" t="str">
        <f>Spielplan2!D17</f>
        <v>Feld 1</v>
      </c>
      <c r="E37" s="100" t="str">
        <f>Spielplan2!E17</f>
        <v>C6</v>
      </c>
      <c r="F37" s="101" t="str">
        <f>Spielplan2!F17</f>
        <v>-</v>
      </c>
      <c r="G37" s="102" t="str">
        <f>Spielplan2!G17</f>
        <v>C3</v>
      </c>
      <c r="H37" s="103">
        <v>1</v>
      </c>
      <c r="I37" s="101" t="s">
        <v>9</v>
      </c>
      <c r="J37" s="103">
        <v>1</v>
      </c>
    </row>
    <row r="38" spans="1:10" s="104" customFormat="1" ht="13.5" hidden="1">
      <c r="A38" s="96">
        <f>Spielplan1!A30</f>
        <v>0.46527777777777746</v>
      </c>
      <c r="B38" s="97">
        <f>Spielplan2!B18</f>
        <v>0</v>
      </c>
      <c r="C38" s="98">
        <f>Spielplan2!C18</f>
        <v>0</v>
      </c>
      <c r="D38" s="99">
        <f>Spielplan2!D18</f>
        <v>0</v>
      </c>
      <c r="E38" s="100">
        <f>Spielplan2!E18</f>
        <v>0</v>
      </c>
      <c r="F38" s="101">
        <f>Spielplan2!F18</f>
        <v>0</v>
      </c>
      <c r="G38" s="102">
        <f>Spielplan2!G18</f>
        <v>0</v>
      </c>
      <c r="H38" s="103"/>
      <c r="I38" s="101" t="s">
        <v>9</v>
      </c>
      <c r="J38" s="103"/>
    </row>
    <row r="39" spans="1:10" s="104" customFormat="1" ht="13.5">
      <c r="A39" s="96">
        <f>A37</f>
        <v>0.4027777777777777</v>
      </c>
      <c r="B39" s="97">
        <v>14</v>
      </c>
      <c r="C39" s="98" t="str">
        <f>Spielplan2!C19</f>
        <v>C</v>
      </c>
      <c r="D39" s="99" t="str">
        <f>Spielplan2!D19</f>
        <v>Feld 2</v>
      </c>
      <c r="E39" s="100" t="str">
        <f>Spielplan2!E19</f>
        <v>C5</v>
      </c>
      <c r="F39" s="101" t="str">
        <f>Spielplan2!F19</f>
        <v>-</v>
      </c>
      <c r="G39" s="102" t="str">
        <f>Spielplan2!G19</f>
        <v>C7</v>
      </c>
      <c r="H39" s="103">
        <v>1</v>
      </c>
      <c r="I39" s="101" t="s">
        <v>9</v>
      </c>
      <c r="J39" s="103">
        <v>1</v>
      </c>
    </row>
    <row r="40" spans="1:10" s="104" customFormat="1" ht="13.5">
      <c r="A40" s="96">
        <f>A39</f>
        <v>0.4027777777777777</v>
      </c>
      <c r="B40" s="97">
        <v>15</v>
      </c>
      <c r="C40" s="98" t="str">
        <f>Spielplan2!C20</f>
        <v>D</v>
      </c>
      <c r="D40" s="99" t="str">
        <f>Spielplan2!D20</f>
        <v>Feld 3</v>
      </c>
      <c r="E40" s="100" t="str">
        <f>Spielplan2!E20</f>
        <v>D4</v>
      </c>
      <c r="F40" s="101" t="str">
        <f>Spielplan2!F20</f>
        <v>-</v>
      </c>
      <c r="G40" s="102" t="str">
        <f>Spielplan2!G20</f>
        <v>D5</v>
      </c>
      <c r="H40" s="103">
        <v>1</v>
      </c>
      <c r="I40" s="101" t="s">
        <v>9</v>
      </c>
      <c r="J40" s="103">
        <v>1</v>
      </c>
    </row>
    <row r="41" spans="1:10" s="104" customFormat="1" ht="13.5">
      <c r="A41" s="178">
        <f>A40+Vorgaben!$D$3+Vorgaben!$D$5</f>
        <v>0.4097222222222221</v>
      </c>
      <c r="B41" s="179">
        <v>16</v>
      </c>
      <c r="C41" s="179" t="str">
        <f>Spielplan2!C21</f>
        <v>D</v>
      </c>
      <c r="D41" s="180" t="s">
        <v>107</v>
      </c>
      <c r="E41" s="181" t="str">
        <f>Spielplan2!E21</f>
        <v>D3</v>
      </c>
      <c r="F41" s="182" t="str">
        <f>Spielplan2!F21</f>
        <v>-</v>
      </c>
      <c r="G41" s="183" t="str">
        <f>Spielplan2!G21</f>
        <v>D1</v>
      </c>
      <c r="H41" s="184">
        <v>1</v>
      </c>
      <c r="I41" s="185" t="s">
        <v>9</v>
      </c>
      <c r="J41" s="184">
        <v>1</v>
      </c>
    </row>
    <row r="42" spans="1:10" s="104" customFormat="1" ht="13.5">
      <c r="A42" s="178">
        <f>A40+Vorgaben!$D$3+Vorgaben!$D$5</f>
        <v>0.4097222222222221</v>
      </c>
      <c r="B42" s="179">
        <v>17</v>
      </c>
      <c r="C42" s="179" t="str">
        <f>Spielplan1!C23</f>
        <v>A</v>
      </c>
      <c r="D42" s="180" t="s">
        <v>108</v>
      </c>
      <c r="E42" s="181" t="str">
        <f>Spielplan1!E23</f>
        <v>A2</v>
      </c>
      <c r="F42" s="182" t="str">
        <f>Spielplan1!F23</f>
        <v>-</v>
      </c>
      <c r="G42" s="183" t="str">
        <f>Spielplan1!G23</f>
        <v>A6</v>
      </c>
      <c r="H42" s="184">
        <v>1</v>
      </c>
      <c r="I42" s="185" t="s">
        <v>9</v>
      </c>
      <c r="J42" s="184">
        <v>1</v>
      </c>
    </row>
    <row r="43" spans="1:10" s="104" customFormat="1" ht="13.5" hidden="1">
      <c r="A43" s="96">
        <f>Spielplan1!A35</f>
        <v>0.4861111111111107</v>
      </c>
      <c r="B43" s="97">
        <f>Spielplan1!B24</f>
        <v>0</v>
      </c>
      <c r="C43" s="97">
        <f>Spielplan1!C24</f>
        <v>0</v>
      </c>
      <c r="D43" s="180" t="s">
        <v>105</v>
      </c>
      <c r="E43" s="97">
        <f>Spielplan1!E24</f>
        <v>0</v>
      </c>
      <c r="F43" s="97">
        <f>Spielplan1!F24</f>
        <v>0</v>
      </c>
      <c r="G43" s="97">
        <f>Spielplan1!G24</f>
        <v>0</v>
      </c>
      <c r="H43" s="103"/>
      <c r="I43" s="101" t="s">
        <v>9</v>
      </c>
      <c r="J43" s="103"/>
    </row>
    <row r="44" spans="1:10" s="104" customFormat="1" ht="13.5">
      <c r="A44" s="178">
        <f>A42</f>
        <v>0.4097222222222221</v>
      </c>
      <c r="B44" s="179">
        <v>18</v>
      </c>
      <c r="C44" s="179" t="str">
        <f>Spielplan1!C25</f>
        <v>A</v>
      </c>
      <c r="D44" s="180" t="s">
        <v>105</v>
      </c>
      <c r="E44" s="181" t="str">
        <f>Spielplan1!E25</f>
        <v>A4</v>
      </c>
      <c r="F44" s="182" t="str">
        <f>Spielplan1!F25</f>
        <v>-</v>
      </c>
      <c r="G44" s="183" t="str">
        <f>Spielplan1!G25</f>
        <v>A7</v>
      </c>
      <c r="H44" s="184">
        <v>1</v>
      </c>
      <c r="I44" s="185" t="s">
        <v>9</v>
      </c>
      <c r="J44" s="184">
        <v>1</v>
      </c>
    </row>
    <row r="45" spans="1:10" s="104" customFormat="1" ht="13.5">
      <c r="A45" s="96">
        <f>A44+Vorgaben!$D$3+Vorgaben!$D$5</f>
        <v>0.4166666666666665</v>
      </c>
      <c r="B45" s="97">
        <v>19</v>
      </c>
      <c r="C45" s="98" t="str">
        <f>Spielplan1!C26</f>
        <v>B</v>
      </c>
      <c r="D45" s="99" t="s">
        <v>107</v>
      </c>
      <c r="E45" s="100" t="str">
        <f>Spielplan1!E26</f>
        <v>B2</v>
      </c>
      <c r="F45" s="101" t="str">
        <f>Spielplan1!F26</f>
        <v>-</v>
      </c>
      <c r="G45" s="102" t="str">
        <f>Spielplan1!G26</f>
        <v>B4</v>
      </c>
      <c r="H45" s="103">
        <v>1</v>
      </c>
      <c r="I45" s="101" t="s">
        <v>9</v>
      </c>
      <c r="J45" s="103">
        <v>1</v>
      </c>
    </row>
    <row r="46" spans="1:10" s="104" customFormat="1" ht="13.5">
      <c r="A46" s="96">
        <f>A45</f>
        <v>0.4166666666666665</v>
      </c>
      <c r="B46" s="97">
        <v>20</v>
      </c>
      <c r="C46" s="98" t="str">
        <f>Spielplan1!C27</f>
        <v>B</v>
      </c>
      <c r="D46" s="99" t="s">
        <v>108</v>
      </c>
      <c r="E46" s="100" t="str">
        <f>Spielplan1!E27</f>
        <v>B6</v>
      </c>
      <c r="F46" s="101" t="str">
        <f>Spielplan1!F27</f>
        <v>-</v>
      </c>
      <c r="G46" s="102" t="str">
        <f>Spielplan1!G27</f>
        <v>B5</v>
      </c>
      <c r="H46" s="103">
        <v>1</v>
      </c>
      <c r="I46" s="101" t="s">
        <v>9</v>
      </c>
      <c r="J46" s="103">
        <v>1</v>
      </c>
    </row>
    <row r="47" spans="1:10" s="104" customFormat="1" ht="13.5">
      <c r="A47" s="96">
        <f>A45</f>
        <v>0.4166666666666665</v>
      </c>
      <c r="B47" s="97">
        <v>21</v>
      </c>
      <c r="C47" s="98" t="str">
        <f>Spielplan2!C23</f>
        <v>C</v>
      </c>
      <c r="D47" s="99" t="s">
        <v>105</v>
      </c>
      <c r="E47" s="100" t="str">
        <f>Spielplan2!E23</f>
        <v>C2</v>
      </c>
      <c r="F47" s="101" t="str">
        <f>Spielplan2!F23</f>
        <v>-</v>
      </c>
      <c r="G47" s="102" t="str">
        <f>Spielplan2!G23</f>
        <v>C6</v>
      </c>
      <c r="H47" s="103">
        <v>1</v>
      </c>
      <c r="I47" s="101" t="s">
        <v>9</v>
      </c>
      <c r="J47" s="103">
        <v>1</v>
      </c>
    </row>
    <row r="48" spans="1:10" s="104" customFormat="1" ht="13.5" hidden="1">
      <c r="A48" s="96">
        <f>Spielplan1!A40</f>
        <v>0.5138888888888884</v>
      </c>
      <c r="B48" s="97">
        <f>Spielplan1!B24</f>
        <v>0</v>
      </c>
      <c r="C48" s="97">
        <f>Spielplan2!C24</f>
        <v>0</v>
      </c>
      <c r="D48" s="97">
        <f>Spielplan2!D24</f>
        <v>0</v>
      </c>
      <c r="E48" s="97">
        <f>Spielplan2!E24</f>
        <v>0</v>
      </c>
      <c r="F48" s="97">
        <f>Spielplan2!F24</f>
        <v>0</v>
      </c>
      <c r="G48" s="97">
        <f>Spielplan2!G24</f>
        <v>0</v>
      </c>
      <c r="H48" s="103"/>
      <c r="I48" s="101" t="s">
        <v>9</v>
      </c>
      <c r="J48" s="103"/>
    </row>
    <row r="49" spans="1:10" s="104" customFormat="1" ht="13.5">
      <c r="A49" s="178">
        <f>A47+Vorgaben!$D$3+Vorgaben!$D$5</f>
        <v>0.42361111111111094</v>
      </c>
      <c r="B49" s="179">
        <v>22</v>
      </c>
      <c r="C49" s="179" t="str">
        <f>Spielplan2!C25</f>
        <v>C</v>
      </c>
      <c r="D49" s="180" t="s">
        <v>107</v>
      </c>
      <c r="E49" s="181" t="str">
        <f>Spielplan2!E25</f>
        <v>C4</v>
      </c>
      <c r="F49" s="182" t="str">
        <f>Spielplan2!F25</f>
        <v>-</v>
      </c>
      <c r="G49" s="183" t="str">
        <f>Spielplan2!G25</f>
        <v>C7</v>
      </c>
      <c r="H49" s="184">
        <v>1</v>
      </c>
      <c r="I49" s="185" t="s">
        <v>9</v>
      </c>
      <c r="J49" s="184">
        <v>1</v>
      </c>
    </row>
    <row r="50" spans="1:10" s="104" customFormat="1" ht="13.5">
      <c r="A50" s="178">
        <f>A49</f>
        <v>0.42361111111111094</v>
      </c>
      <c r="B50" s="179">
        <v>23</v>
      </c>
      <c r="C50" s="179" t="str">
        <f>Spielplan2!C26</f>
        <v>D</v>
      </c>
      <c r="D50" s="180" t="s">
        <v>108</v>
      </c>
      <c r="E50" s="181" t="str">
        <f>Spielplan2!E26</f>
        <v>D2</v>
      </c>
      <c r="F50" s="182" t="str">
        <f>Spielplan2!F26</f>
        <v>-</v>
      </c>
      <c r="G50" s="183" t="str">
        <f>Spielplan2!G26</f>
        <v>D4</v>
      </c>
      <c r="H50" s="184">
        <v>1</v>
      </c>
      <c r="I50" s="185" t="s">
        <v>9</v>
      </c>
      <c r="J50" s="184">
        <v>1</v>
      </c>
    </row>
    <row r="51" spans="1:10" s="104" customFormat="1" ht="13.5">
      <c r="A51" s="178">
        <f>A50</f>
        <v>0.42361111111111094</v>
      </c>
      <c r="B51" s="179">
        <v>24</v>
      </c>
      <c r="C51" s="179" t="str">
        <f>Spielplan2!C27</f>
        <v>D</v>
      </c>
      <c r="D51" s="180" t="s">
        <v>105</v>
      </c>
      <c r="E51" s="181" t="str">
        <f>Spielplan2!E27</f>
        <v>D6</v>
      </c>
      <c r="F51" s="182" t="str">
        <f>Spielplan2!F27</f>
        <v>-</v>
      </c>
      <c r="G51" s="183" t="str">
        <f>Spielplan1!G27</f>
        <v>B5</v>
      </c>
      <c r="H51" s="184">
        <v>1</v>
      </c>
      <c r="I51" s="185" t="s">
        <v>9</v>
      </c>
      <c r="J51" s="184">
        <v>1</v>
      </c>
    </row>
    <row r="52" spans="1:10" s="104" customFormat="1" ht="13.5">
      <c r="A52" s="96">
        <f>A50+Vorgaben!$D$3+Vorgaben!$D$5</f>
        <v>0.43055555555555536</v>
      </c>
      <c r="B52" s="97">
        <v>25</v>
      </c>
      <c r="C52" s="98" t="str">
        <f>Spielplan1!C29</f>
        <v>A</v>
      </c>
      <c r="D52" s="99" t="s">
        <v>107</v>
      </c>
      <c r="E52" s="100" t="str">
        <f>Spielplan1!E29</f>
        <v>A6</v>
      </c>
      <c r="F52" s="101" t="str">
        <f>Spielplan1!F29</f>
        <v>-</v>
      </c>
      <c r="G52" s="102" t="str">
        <f>Spielplan1!G29</f>
        <v>A1</v>
      </c>
      <c r="H52" s="103">
        <v>1</v>
      </c>
      <c r="I52" s="101" t="s">
        <v>9</v>
      </c>
      <c r="J52" s="103">
        <v>1</v>
      </c>
    </row>
    <row r="53" spans="1:10" s="104" customFormat="1" ht="13.5">
      <c r="A53" s="96">
        <f>A52</f>
        <v>0.43055555555555536</v>
      </c>
      <c r="B53" s="97">
        <v>26</v>
      </c>
      <c r="C53" s="98" t="str">
        <f>Spielplan1!C30</f>
        <v>A</v>
      </c>
      <c r="D53" s="99" t="s">
        <v>108</v>
      </c>
      <c r="E53" s="100" t="str">
        <f>Spielplan1!E30</f>
        <v>A2</v>
      </c>
      <c r="F53" s="101" t="str">
        <f>Spielplan1!F30</f>
        <v>-</v>
      </c>
      <c r="G53" s="102" t="str">
        <f>Spielplan1!G30</f>
        <v>A3</v>
      </c>
      <c r="H53" s="103">
        <v>1</v>
      </c>
      <c r="I53" s="101" t="s">
        <v>9</v>
      </c>
      <c r="J53" s="103">
        <v>1</v>
      </c>
    </row>
    <row r="54" spans="1:10" s="104" customFormat="1" ht="13.5">
      <c r="A54" s="96">
        <f>A53</f>
        <v>0.43055555555555536</v>
      </c>
      <c r="B54" s="97">
        <v>27</v>
      </c>
      <c r="C54" s="98" t="str">
        <f>Spielplan1!C31</f>
        <v>B</v>
      </c>
      <c r="D54" s="99" t="s">
        <v>105</v>
      </c>
      <c r="E54" s="100" t="str">
        <f>Spielplan1!E31</f>
        <v>B2</v>
      </c>
      <c r="F54" s="101" t="str">
        <f>Spielplan1!F31</f>
        <v>-</v>
      </c>
      <c r="G54" s="102" t="str">
        <f>Spielplan1!G31</f>
        <v>B1</v>
      </c>
      <c r="H54" s="103">
        <v>1</v>
      </c>
      <c r="I54" s="101" t="s">
        <v>9</v>
      </c>
      <c r="J54" s="103">
        <v>1</v>
      </c>
    </row>
    <row r="55" spans="1:10" s="104" customFormat="1" ht="13.5">
      <c r="A55" s="178">
        <f>A54+Vorgaben!$D$3+Vorgaben!$D$5</f>
        <v>0.4374999999999998</v>
      </c>
      <c r="B55" s="179">
        <v>28</v>
      </c>
      <c r="C55" s="179" t="str">
        <f>Spielplan1!C32</f>
        <v>B</v>
      </c>
      <c r="D55" s="180" t="s">
        <v>107</v>
      </c>
      <c r="E55" s="181" t="str">
        <f>Spielplan1!E32</f>
        <v>B7</v>
      </c>
      <c r="F55" s="182" t="str">
        <f>Spielplan1!F32</f>
        <v>-</v>
      </c>
      <c r="G55" s="183" t="str">
        <f>Spielplan1!G32</f>
        <v>B3</v>
      </c>
      <c r="H55" s="184">
        <v>1</v>
      </c>
      <c r="I55" s="185" t="s">
        <v>9</v>
      </c>
      <c r="J55" s="184">
        <v>1</v>
      </c>
    </row>
    <row r="56" spans="1:10" s="104" customFormat="1" ht="13.5">
      <c r="A56" s="178">
        <f>A55</f>
        <v>0.4374999999999998</v>
      </c>
      <c r="B56" s="179">
        <v>29</v>
      </c>
      <c r="C56" s="179" t="str">
        <f>Spielplan2!C29</f>
        <v>C</v>
      </c>
      <c r="D56" s="180" t="s">
        <v>108</v>
      </c>
      <c r="E56" s="181" t="str">
        <f>Spielplan2!E29</f>
        <v>C6</v>
      </c>
      <c r="F56" s="182" t="str">
        <f>Spielplan2!F29</f>
        <v>-</v>
      </c>
      <c r="G56" s="183" t="str">
        <f>Spielplan2!G29</f>
        <v>C1</v>
      </c>
      <c r="H56" s="184">
        <v>1</v>
      </c>
      <c r="I56" s="185" t="s">
        <v>9</v>
      </c>
      <c r="J56" s="184">
        <v>1</v>
      </c>
    </row>
    <row r="57" spans="1:10" s="104" customFormat="1" ht="13.5">
      <c r="A57" s="178">
        <f>A56</f>
        <v>0.4374999999999998</v>
      </c>
      <c r="B57" s="179">
        <v>30</v>
      </c>
      <c r="C57" s="179" t="str">
        <f>Spielplan2!C30</f>
        <v>C</v>
      </c>
      <c r="D57" s="180" t="s">
        <v>105</v>
      </c>
      <c r="E57" s="181" t="str">
        <f>Spielplan2!E30</f>
        <v>C2</v>
      </c>
      <c r="F57" s="182" t="str">
        <f>Spielplan2!F30</f>
        <v>-</v>
      </c>
      <c r="G57" s="183" t="str">
        <f>Spielplan2!G30</f>
        <v>C3</v>
      </c>
      <c r="H57" s="184">
        <v>1</v>
      </c>
      <c r="I57" s="185" t="s">
        <v>9</v>
      </c>
      <c r="J57" s="184">
        <v>1</v>
      </c>
    </row>
    <row r="58" spans="1:10" s="104" customFormat="1" ht="13.5">
      <c r="A58" s="96">
        <f>A57+Vorgaben!$D$3+Vorgaben!$D$5</f>
        <v>0.4444444444444442</v>
      </c>
      <c r="B58" s="97">
        <v>31</v>
      </c>
      <c r="C58" s="98" t="str">
        <f>Spielplan2!C31</f>
        <v>D</v>
      </c>
      <c r="D58" s="99" t="s">
        <v>107</v>
      </c>
      <c r="E58" s="100" t="str">
        <f>Spielplan2!E31</f>
        <v>D2</v>
      </c>
      <c r="F58" s="101" t="str">
        <f>Spielplan2!F31</f>
        <v>-</v>
      </c>
      <c r="G58" s="102" t="str">
        <f>Spielplan2!G31</f>
        <v>D1</v>
      </c>
      <c r="H58" s="103">
        <v>1</v>
      </c>
      <c r="I58" s="101" t="s">
        <v>9</v>
      </c>
      <c r="J58" s="103">
        <v>1</v>
      </c>
    </row>
    <row r="59" spans="1:10" s="104" customFormat="1" ht="13.5">
      <c r="A59" s="96">
        <f>A58</f>
        <v>0.4444444444444442</v>
      </c>
      <c r="B59" s="97">
        <v>32</v>
      </c>
      <c r="C59" s="98" t="str">
        <f>Spielplan2!C32</f>
        <v>D</v>
      </c>
      <c r="D59" s="99" t="s">
        <v>108</v>
      </c>
      <c r="E59" s="100" t="str">
        <f>Spielplan2!E32</f>
        <v>D7</v>
      </c>
      <c r="F59" s="101" t="str">
        <f>Spielplan2!F32</f>
        <v>-</v>
      </c>
      <c r="G59" s="102" t="str">
        <f>Spielplan2!G32</f>
        <v>D3</v>
      </c>
      <c r="H59" s="103">
        <v>1</v>
      </c>
      <c r="I59" s="101" t="s">
        <v>9</v>
      </c>
      <c r="J59" s="103">
        <v>1</v>
      </c>
    </row>
    <row r="60" spans="1:10" s="104" customFormat="1" ht="13.5">
      <c r="A60" s="96">
        <f>A59</f>
        <v>0.4444444444444442</v>
      </c>
      <c r="B60" s="97">
        <v>33</v>
      </c>
      <c r="C60" s="98" t="str">
        <f>Spielplan1!C35</f>
        <v>A</v>
      </c>
      <c r="D60" s="99" t="s">
        <v>105</v>
      </c>
      <c r="E60" s="100" t="str">
        <f>Spielplan1!E35</f>
        <v>A7</v>
      </c>
      <c r="F60" s="101" t="str">
        <f>Spielplan1!F35</f>
        <v>-</v>
      </c>
      <c r="G60" s="102" t="str">
        <f>Spielplan1!G35</f>
        <v>A1</v>
      </c>
      <c r="H60" s="103">
        <v>1</v>
      </c>
      <c r="I60" s="101" t="s">
        <v>9</v>
      </c>
      <c r="J60" s="103">
        <v>1</v>
      </c>
    </row>
    <row r="61" spans="1:10" s="104" customFormat="1" ht="13.5" hidden="1">
      <c r="A61" s="96">
        <f>Spielplan1!A53</f>
        <v>0.020833333333333332</v>
      </c>
      <c r="B61" s="97">
        <f>Spielplan1!B36</f>
        <v>0</v>
      </c>
      <c r="C61" s="97">
        <f>Spielplan1!C36</f>
        <v>0</v>
      </c>
      <c r="D61" s="97">
        <f>Spielplan1!D36</f>
        <v>0</v>
      </c>
      <c r="E61" s="97">
        <f>Spielplan1!E36</f>
        <v>0</v>
      </c>
      <c r="F61" s="97">
        <f>Spielplan1!F36</f>
        <v>0</v>
      </c>
      <c r="G61" s="97">
        <f>Spielplan1!G36</f>
        <v>0</v>
      </c>
      <c r="H61" s="103"/>
      <c r="I61" s="101" t="s">
        <v>9</v>
      </c>
      <c r="J61" s="103"/>
    </row>
    <row r="62" spans="1:10" s="104" customFormat="1" ht="13.5">
      <c r="A62" s="178">
        <f>A60+Vorgaben!$D$3+Vorgaben!$D$5</f>
        <v>0.4513888888888886</v>
      </c>
      <c r="B62" s="179">
        <v>34</v>
      </c>
      <c r="C62" s="179" t="str">
        <f>Spielplan1!C37</f>
        <v>A</v>
      </c>
      <c r="D62" s="180" t="s">
        <v>107</v>
      </c>
      <c r="E62" s="181" t="str">
        <f>Spielplan1!E37</f>
        <v>A6</v>
      </c>
      <c r="F62" s="182" t="str">
        <f>Spielplan1!F37</f>
        <v>-</v>
      </c>
      <c r="G62" s="183" t="str">
        <f>Spielplan1!G37</f>
        <v>A4</v>
      </c>
      <c r="H62" s="184">
        <v>1</v>
      </c>
      <c r="I62" s="185" t="s">
        <v>9</v>
      </c>
      <c r="J62" s="184">
        <v>1</v>
      </c>
    </row>
    <row r="63" spans="1:10" s="104" customFormat="1" ht="13.5">
      <c r="A63" s="178">
        <f>A62</f>
        <v>0.4513888888888886</v>
      </c>
      <c r="B63" s="179">
        <v>35</v>
      </c>
      <c r="C63" s="179" t="str">
        <f>Spielplan1!C38</f>
        <v>B</v>
      </c>
      <c r="D63" s="180" t="s">
        <v>108</v>
      </c>
      <c r="E63" s="181" t="str">
        <f>Spielplan1!E38</f>
        <v>B6</v>
      </c>
      <c r="F63" s="182" t="str">
        <f>Spielplan1!F38</f>
        <v>-</v>
      </c>
      <c r="G63" s="183" t="str">
        <f>Spielplan1!G38</f>
        <v>B4</v>
      </c>
      <c r="H63" s="184">
        <v>1</v>
      </c>
      <c r="I63" s="185" t="s">
        <v>9</v>
      </c>
      <c r="J63" s="184">
        <v>1</v>
      </c>
    </row>
    <row r="64" spans="1:10" s="104" customFormat="1" ht="13.5">
      <c r="A64" s="178">
        <f>A62</f>
        <v>0.4513888888888886</v>
      </c>
      <c r="B64" s="179">
        <v>36</v>
      </c>
      <c r="C64" s="179" t="str">
        <f>Spielplan1!C39</f>
        <v>B</v>
      </c>
      <c r="D64" s="180" t="s">
        <v>105</v>
      </c>
      <c r="E64" s="181" t="str">
        <f>Spielplan1!E39</f>
        <v>B5</v>
      </c>
      <c r="F64" s="182" t="str">
        <f>Spielplan1!F39</f>
        <v>-</v>
      </c>
      <c r="G64" s="183" t="str">
        <f>Spielplan1!G39</f>
        <v>B7</v>
      </c>
      <c r="H64" s="184">
        <v>1</v>
      </c>
      <c r="I64" s="185" t="s">
        <v>9</v>
      </c>
      <c r="J64" s="184">
        <v>1</v>
      </c>
    </row>
    <row r="65" spans="1:10" s="104" customFormat="1" ht="13.5">
      <c r="A65" s="96">
        <f>A64+Vorgaben!$D$3+Vorgaben!$D$5</f>
        <v>0.45833333333333304</v>
      </c>
      <c r="B65" s="97">
        <v>37</v>
      </c>
      <c r="C65" s="98" t="str">
        <f>Spielplan2!C35</f>
        <v>C</v>
      </c>
      <c r="D65" s="99" t="s">
        <v>107</v>
      </c>
      <c r="E65" s="100" t="str">
        <f>Spielplan2!E35</f>
        <v>C7</v>
      </c>
      <c r="F65" s="101" t="str">
        <f>Spielplan2!F35</f>
        <v>-</v>
      </c>
      <c r="G65" s="102" t="str">
        <f>Spielplan2!G35</f>
        <v>C1</v>
      </c>
      <c r="H65" s="103">
        <v>1</v>
      </c>
      <c r="I65" s="101" t="s">
        <v>9</v>
      </c>
      <c r="J65" s="103">
        <v>1</v>
      </c>
    </row>
    <row r="66" spans="1:10" s="104" customFormat="1" ht="13.5" hidden="1">
      <c r="A66" s="96">
        <f>Spielplan1!A58</f>
        <v>0.04166666666666666</v>
      </c>
      <c r="B66" s="97">
        <f>Spielplan2!B36</f>
        <v>0</v>
      </c>
      <c r="C66" s="97">
        <f>Spielplan2!C36</f>
        <v>0</v>
      </c>
      <c r="D66" s="99" t="s">
        <v>108</v>
      </c>
      <c r="E66" s="97">
        <f>Spielplan2!E36</f>
        <v>0</v>
      </c>
      <c r="F66" s="97">
        <f>Spielplan2!F36</f>
        <v>0</v>
      </c>
      <c r="G66" s="97">
        <f>Spielplan2!G36</f>
        <v>0</v>
      </c>
      <c r="H66" s="103"/>
      <c r="I66" s="101" t="s">
        <v>9</v>
      </c>
      <c r="J66" s="103"/>
    </row>
    <row r="67" spans="1:10" s="104" customFormat="1" ht="13.5">
      <c r="A67" s="96">
        <f>A65</f>
        <v>0.45833333333333304</v>
      </c>
      <c r="B67" s="97">
        <v>38</v>
      </c>
      <c r="C67" s="98" t="str">
        <f>Spielplan2!C37</f>
        <v>C</v>
      </c>
      <c r="D67" s="99" t="s">
        <v>108</v>
      </c>
      <c r="E67" s="100" t="str">
        <f>Spielplan2!E37</f>
        <v>C6</v>
      </c>
      <c r="F67" s="101" t="str">
        <f>Spielplan2!F37</f>
        <v>-</v>
      </c>
      <c r="G67" s="102" t="str">
        <f>Spielplan2!G37</f>
        <v>C4</v>
      </c>
      <c r="H67" s="103">
        <v>1</v>
      </c>
      <c r="I67" s="101" t="s">
        <v>9</v>
      </c>
      <c r="J67" s="103">
        <v>1</v>
      </c>
    </row>
    <row r="68" spans="1:10" s="104" customFormat="1" ht="13.5">
      <c r="A68" s="96">
        <f>A67</f>
        <v>0.45833333333333304</v>
      </c>
      <c r="B68" s="97">
        <v>39</v>
      </c>
      <c r="C68" s="98" t="str">
        <f>Spielplan2!C38</f>
        <v>D</v>
      </c>
      <c r="D68" s="99" t="str">
        <f>Spielplan2!D38</f>
        <v>Feld 3</v>
      </c>
      <c r="E68" s="100" t="str">
        <f>Spielplan2!E38</f>
        <v>D6</v>
      </c>
      <c r="F68" s="101" t="str">
        <f>Spielplan2!F38</f>
        <v>-</v>
      </c>
      <c r="G68" s="102" t="str">
        <f>Spielplan2!G38</f>
        <v>D4</v>
      </c>
      <c r="H68" s="103">
        <v>1</v>
      </c>
      <c r="I68" s="101" t="s">
        <v>9</v>
      </c>
      <c r="J68" s="103">
        <v>1</v>
      </c>
    </row>
    <row r="69" spans="1:10" s="104" customFormat="1" ht="13.5">
      <c r="A69" s="178">
        <f>A68+Vorgaben!$D$3+Vorgaben!$D$5</f>
        <v>0.46527777777777746</v>
      </c>
      <c r="B69" s="179">
        <v>40</v>
      </c>
      <c r="C69" s="179" t="str">
        <f>Spielplan2!C39</f>
        <v>D</v>
      </c>
      <c r="D69" s="180" t="s">
        <v>107</v>
      </c>
      <c r="E69" s="181" t="str">
        <f>Spielplan2!E39</f>
        <v>D5</v>
      </c>
      <c r="F69" s="182" t="str">
        <f>Spielplan2!F39</f>
        <v>-</v>
      </c>
      <c r="G69" s="183" t="str">
        <f>Spielplan2!G39</f>
        <v>D7</v>
      </c>
      <c r="H69" s="184">
        <v>1</v>
      </c>
      <c r="I69" s="185" t="s">
        <v>9</v>
      </c>
      <c r="J69" s="184">
        <v>1</v>
      </c>
    </row>
    <row r="70" spans="1:10" s="104" customFormat="1" ht="13.5">
      <c r="A70" s="178">
        <f>A69</f>
        <v>0.46527777777777746</v>
      </c>
      <c r="B70" s="179">
        <v>41</v>
      </c>
      <c r="C70" s="179" t="str">
        <f>Spielplan1!C40</f>
        <v>A</v>
      </c>
      <c r="D70" s="180" t="s">
        <v>108</v>
      </c>
      <c r="E70" s="181" t="str">
        <f>Spielplan1!E40</f>
        <v>A3</v>
      </c>
      <c r="F70" s="182" t="str">
        <f>Spielplan1!F40</f>
        <v>-</v>
      </c>
      <c r="G70" s="183" t="str">
        <f>Spielplan1!G40</f>
        <v>A5</v>
      </c>
      <c r="H70" s="184">
        <v>1</v>
      </c>
      <c r="I70" s="185" t="s">
        <v>9</v>
      </c>
      <c r="J70" s="184">
        <v>1</v>
      </c>
    </row>
    <row r="71" spans="1:10" s="104" customFormat="1" ht="13.5">
      <c r="A71" s="178">
        <f>A70</f>
        <v>0.46527777777777746</v>
      </c>
      <c r="B71" s="179">
        <v>42</v>
      </c>
      <c r="C71" s="179" t="str">
        <f>Spielplan1!C41</f>
        <v>A</v>
      </c>
      <c r="D71" s="180" t="s">
        <v>105</v>
      </c>
      <c r="E71" s="181" t="str">
        <f>Spielplan1!E41</f>
        <v>A7</v>
      </c>
      <c r="F71" s="182" t="str">
        <f>Spielplan1!F41</f>
        <v>-</v>
      </c>
      <c r="G71" s="183" t="str">
        <f>Spielplan1!G41</f>
        <v>A2</v>
      </c>
      <c r="H71" s="184">
        <v>1</v>
      </c>
      <c r="I71" s="185" t="s">
        <v>9</v>
      </c>
      <c r="J71" s="184">
        <v>1</v>
      </c>
    </row>
    <row r="72" spans="1:10" s="104" customFormat="1" ht="13.5">
      <c r="A72" s="96">
        <f>A71+Vorgaben!$D$3+Vorgaben!$D$5</f>
        <v>0.4722222222222219</v>
      </c>
      <c r="B72" s="97">
        <v>43</v>
      </c>
      <c r="C72" s="98" t="str">
        <f>Spielplan1!C42</f>
        <v>B</v>
      </c>
      <c r="D72" s="99" t="s">
        <v>107</v>
      </c>
      <c r="E72" s="100" t="str">
        <f>Spielplan1!E42</f>
        <v>B1</v>
      </c>
      <c r="F72" s="101" t="str">
        <f>Spielplan1!F42</f>
        <v>-</v>
      </c>
      <c r="G72" s="102" t="str">
        <f>Spielplan1!G42</f>
        <v>B4</v>
      </c>
      <c r="H72" s="103">
        <v>1</v>
      </c>
      <c r="I72" s="101" t="s">
        <v>9</v>
      </c>
      <c r="J72" s="103">
        <v>1</v>
      </c>
    </row>
    <row r="73" spans="1:10" s="104" customFormat="1" ht="13.5">
      <c r="A73" s="96">
        <f>A72</f>
        <v>0.4722222222222219</v>
      </c>
      <c r="B73" s="97">
        <v>44</v>
      </c>
      <c r="C73" s="98" t="str">
        <f>Spielplan1!C43</f>
        <v>B</v>
      </c>
      <c r="D73" s="99" t="s">
        <v>108</v>
      </c>
      <c r="E73" s="100" t="str">
        <f>Spielplan1!E43</f>
        <v>B7</v>
      </c>
      <c r="F73" s="101" t="str">
        <f>Spielplan1!F43</f>
        <v>-</v>
      </c>
      <c r="G73" s="102" t="str">
        <f>Spielplan1!G43</f>
        <v>B2</v>
      </c>
      <c r="H73" s="103">
        <v>1</v>
      </c>
      <c r="I73" s="101" t="s">
        <v>9</v>
      </c>
      <c r="J73" s="103">
        <v>1</v>
      </c>
    </row>
    <row r="74" spans="1:10" s="104" customFormat="1" ht="13.5">
      <c r="A74" s="96">
        <f>A73</f>
        <v>0.4722222222222219</v>
      </c>
      <c r="B74" s="97">
        <v>45</v>
      </c>
      <c r="C74" s="98" t="str">
        <f>Spielplan2!C40</f>
        <v>C</v>
      </c>
      <c r="D74" s="99" t="s">
        <v>105</v>
      </c>
      <c r="E74" s="100" t="str">
        <f>Spielplan2!E40</f>
        <v>C3</v>
      </c>
      <c r="F74" s="101" t="str">
        <f>Spielplan2!F40</f>
        <v>-</v>
      </c>
      <c r="G74" s="102" t="str">
        <f>Spielplan2!G40</f>
        <v>C5</v>
      </c>
      <c r="H74" s="103">
        <v>1</v>
      </c>
      <c r="I74" s="101" t="s">
        <v>9</v>
      </c>
      <c r="J74" s="103">
        <v>1</v>
      </c>
    </row>
    <row r="75" spans="1:10" s="104" customFormat="1" ht="13.5">
      <c r="A75" s="178">
        <f>A74+Vorgaben!$D$3+Vorgaben!$D$5</f>
        <v>0.4791666666666663</v>
      </c>
      <c r="B75" s="179">
        <v>46</v>
      </c>
      <c r="C75" s="179" t="str">
        <f>Spielplan2!C41</f>
        <v>C</v>
      </c>
      <c r="D75" s="180" t="s">
        <v>107</v>
      </c>
      <c r="E75" s="181" t="str">
        <f>Spielplan2!E41</f>
        <v>C7</v>
      </c>
      <c r="F75" s="182" t="str">
        <f>Spielplan2!F41</f>
        <v>-</v>
      </c>
      <c r="G75" s="183" t="str">
        <f>Spielplan2!G41</f>
        <v>C2</v>
      </c>
      <c r="H75" s="184">
        <v>1</v>
      </c>
      <c r="I75" s="185" t="s">
        <v>9</v>
      </c>
      <c r="J75" s="184">
        <v>1</v>
      </c>
    </row>
    <row r="76" spans="1:10" ht="13.5" hidden="1">
      <c r="A76" s="96"/>
      <c r="B76" s="97"/>
      <c r="C76" s="97"/>
      <c r="D76" s="180" t="s">
        <v>108</v>
      </c>
      <c r="E76" s="97"/>
      <c r="F76" s="97"/>
      <c r="G76" s="97"/>
      <c r="H76" s="103"/>
      <c r="I76" s="101"/>
      <c r="J76" s="103"/>
    </row>
    <row r="77" spans="1:10" s="104" customFormat="1" ht="13.5">
      <c r="A77" s="178">
        <f>A75</f>
        <v>0.4791666666666663</v>
      </c>
      <c r="B77" s="179">
        <v>47</v>
      </c>
      <c r="C77" s="179" t="str">
        <f>Spielplan2!C42</f>
        <v>D</v>
      </c>
      <c r="D77" s="180" t="s">
        <v>108</v>
      </c>
      <c r="E77" s="181" t="str">
        <f>Spielplan2!E42</f>
        <v>D1</v>
      </c>
      <c r="F77" s="182" t="str">
        <f>Spielplan2!F42</f>
        <v>-</v>
      </c>
      <c r="G77" s="183" t="str">
        <f>Spielplan2!G42</f>
        <v>D4</v>
      </c>
      <c r="H77" s="184">
        <v>1</v>
      </c>
      <c r="I77" s="185" t="s">
        <v>9</v>
      </c>
      <c r="J77" s="184">
        <v>1</v>
      </c>
    </row>
    <row r="78" spans="1:10" s="104" customFormat="1" ht="13.5" hidden="1">
      <c r="A78" s="96">
        <f>A77</f>
        <v>0.4791666666666663</v>
      </c>
      <c r="B78" s="97">
        <f>Spielplan2!B43</f>
        <v>24</v>
      </c>
      <c r="C78" s="97" t="str">
        <f>Spielplan2!C43</f>
        <v>D</v>
      </c>
      <c r="D78" s="180" t="s">
        <v>106</v>
      </c>
      <c r="E78" s="97" t="str">
        <f>Spielplan2!E43</f>
        <v>D7</v>
      </c>
      <c r="F78" s="97" t="str">
        <f>Spielplan2!F43</f>
        <v>-</v>
      </c>
      <c r="G78" s="97" t="str">
        <f>Spielplan2!G43</f>
        <v>D2</v>
      </c>
      <c r="H78" s="103"/>
      <c r="I78" s="101" t="s">
        <v>9</v>
      </c>
      <c r="J78" s="103"/>
    </row>
    <row r="79" spans="1:10" s="104" customFormat="1" ht="13.5">
      <c r="A79" s="178">
        <f>A78</f>
        <v>0.4791666666666663</v>
      </c>
      <c r="B79" s="179">
        <v>48</v>
      </c>
      <c r="C79" s="179" t="str">
        <f>Spielplan2!C43</f>
        <v>D</v>
      </c>
      <c r="D79" s="180" t="s">
        <v>105</v>
      </c>
      <c r="E79" s="181" t="str">
        <f>Spielplan2!E43</f>
        <v>D7</v>
      </c>
      <c r="F79" s="182" t="str">
        <f>Spielplan2!F43</f>
        <v>-</v>
      </c>
      <c r="G79" s="183" t="str">
        <f>Spielplan2!G43</f>
        <v>D2</v>
      </c>
      <c r="H79" s="184">
        <v>1</v>
      </c>
      <c r="I79" s="185" t="s">
        <v>9</v>
      </c>
      <c r="J79" s="184">
        <v>1</v>
      </c>
    </row>
    <row r="80" spans="1:10" s="104" customFormat="1" ht="13.5">
      <c r="A80" s="96">
        <f>A79+Vorgaben!$D$3+Vorgaben!$D$5</f>
        <v>0.4861111111111107</v>
      </c>
      <c r="B80" s="97">
        <v>49</v>
      </c>
      <c r="C80" s="98" t="str">
        <f>Spielplan1!C45</f>
        <v>A</v>
      </c>
      <c r="D80" s="99" t="str">
        <f>Spielplan1!D45</f>
        <v>Feld 1</v>
      </c>
      <c r="E80" s="100" t="str">
        <f>Spielplan1!E45</f>
        <v>A3</v>
      </c>
      <c r="F80" s="101" t="str">
        <f>Spielplan1!F45</f>
        <v>-</v>
      </c>
      <c r="G80" s="102" t="str">
        <f>Spielplan1!G45</f>
        <v>A4</v>
      </c>
      <c r="H80" s="103">
        <v>1</v>
      </c>
      <c r="I80" s="101" t="s">
        <v>9</v>
      </c>
      <c r="J80" s="103">
        <v>1</v>
      </c>
    </row>
    <row r="81" spans="1:10" s="104" customFormat="1" ht="13.5">
      <c r="A81" s="96">
        <f>A80</f>
        <v>0.4861111111111107</v>
      </c>
      <c r="B81" s="97">
        <v>50</v>
      </c>
      <c r="C81" s="98" t="str">
        <f>Spielplan1!C46</f>
        <v>A</v>
      </c>
      <c r="D81" s="99" t="str">
        <f>Spielplan1!D46</f>
        <v>Feld 2</v>
      </c>
      <c r="E81" s="100" t="str">
        <f>Spielplan1!E46</f>
        <v>A5</v>
      </c>
      <c r="F81" s="101" t="str">
        <f>Spielplan1!F46</f>
        <v>-</v>
      </c>
      <c r="G81" s="102" t="str">
        <f>Spielplan1!G46</f>
        <v>A2</v>
      </c>
      <c r="H81" s="103">
        <v>1</v>
      </c>
      <c r="I81" s="101" t="s">
        <v>9</v>
      </c>
      <c r="J81" s="103">
        <v>1</v>
      </c>
    </row>
    <row r="82" spans="1:10" s="104" customFormat="1" ht="13.5">
      <c r="A82" s="96">
        <f>A81</f>
        <v>0.4861111111111107</v>
      </c>
      <c r="B82" s="97">
        <v>51</v>
      </c>
      <c r="C82" s="98" t="str">
        <f>Spielplan1!C47</f>
        <v>B</v>
      </c>
      <c r="D82" s="99" t="str">
        <f>Spielplan1!D47</f>
        <v>Feld 3</v>
      </c>
      <c r="E82" s="100" t="str">
        <f>Spielplan1!E47</f>
        <v>B3</v>
      </c>
      <c r="F82" s="101" t="str">
        <f>Spielplan1!F47</f>
        <v>-</v>
      </c>
      <c r="G82" s="102" t="str">
        <f>Spielplan1!G47</f>
        <v>B5</v>
      </c>
      <c r="H82" s="103">
        <v>1</v>
      </c>
      <c r="I82" s="101" t="s">
        <v>9</v>
      </c>
      <c r="J82" s="103">
        <v>1</v>
      </c>
    </row>
    <row r="83" spans="1:10" s="104" customFormat="1" ht="13.5">
      <c r="A83" s="178">
        <f>A82+Vorgaben!$D$3+Vorgaben!$D$5</f>
        <v>0.49305555555555514</v>
      </c>
      <c r="B83" s="179">
        <v>52</v>
      </c>
      <c r="C83" s="179" t="str">
        <f>Spielplan1!C48</f>
        <v>B</v>
      </c>
      <c r="D83" s="180" t="s">
        <v>107</v>
      </c>
      <c r="E83" s="181" t="str">
        <f>Spielplan1!E48</f>
        <v>B6</v>
      </c>
      <c r="F83" s="182" t="str">
        <f>Spielplan1!F48</f>
        <v>-</v>
      </c>
      <c r="G83" s="183" t="str">
        <f>Spielplan1!G48</f>
        <v>B2</v>
      </c>
      <c r="H83" s="184">
        <v>1</v>
      </c>
      <c r="I83" s="185" t="s">
        <v>9</v>
      </c>
      <c r="J83" s="184">
        <v>1</v>
      </c>
    </row>
    <row r="84" spans="1:10" s="104" customFormat="1" ht="13.5">
      <c r="A84" s="178">
        <f>A83</f>
        <v>0.49305555555555514</v>
      </c>
      <c r="B84" s="179">
        <v>53</v>
      </c>
      <c r="C84" s="179" t="str">
        <f>Spielplan2!C45</f>
        <v>C</v>
      </c>
      <c r="D84" s="180" t="s">
        <v>108</v>
      </c>
      <c r="E84" s="181" t="str">
        <f>Spielplan2!E45</f>
        <v>C3</v>
      </c>
      <c r="F84" s="182" t="str">
        <f>Spielplan2!F45</f>
        <v>-</v>
      </c>
      <c r="G84" s="183" t="str">
        <f>Spielplan2!G45</f>
        <v>C4</v>
      </c>
      <c r="H84" s="184">
        <v>1</v>
      </c>
      <c r="I84" s="185" t="s">
        <v>9</v>
      </c>
      <c r="J84" s="184">
        <v>1</v>
      </c>
    </row>
    <row r="85" spans="1:10" s="104" customFormat="1" ht="13.5">
      <c r="A85" s="178">
        <f>A84</f>
        <v>0.49305555555555514</v>
      </c>
      <c r="B85" s="179">
        <v>54</v>
      </c>
      <c r="C85" s="179" t="str">
        <f>Spielplan2!C46</f>
        <v>C</v>
      </c>
      <c r="D85" s="180" t="s">
        <v>105</v>
      </c>
      <c r="E85" s="181" t="str">
        <f>Spielplan2!E46</f>
        <v>C5</v>
      </c>
      <c r="F85" s="182" t="str">
        <f>Spielplan2!F46</f>
        <v>-</v>
      </c>
      <c r="G85" s="183" t="str">
        <f>Spielplan2!G46</f>
        <v>C2</v>
      </c>
      <c r="H85" s="184">
        <v>1</v>
      </c>
      <c r="I85" s="185" t="s">
        <v>9</v>
      </c>
      <c r="J85" s="184">
        <v>1</v>
      </c>
    </row>
    <row r="86" spans="1:10" s="104" customFormat="1" ht="13.5">
      <c r="A86" s="96">
        <f>A85+Vorgaben!$D$3+Vorgaben!$D$5</f>
        <v>0.49999999999999956</v>
      </c>
      <c r="B86" s="97">
        <v>55</v>
      </c>
      <c r="C86" s="98" t="str">
        <f>Spielplan2!C47</f>
        <v>D</v>
      </c>
      <c r="D86" s="99" t="s">
        <v>107</v>
      </c>
      <c r="E86" s="100" t="str">
        <f>Spielplan2!E47</f>
        <v>D3</v>
      </c>
      <c r="F86" s="101" t="str">
        <f>Spielplan2!F47</f>
        <v>-</v>
      </c>
      <c r="G86" s="102" t="str">
        <f>Spielplan2!G47</f>
        <v>D5</v>
      </c>
      <c r="H86" s="103">
        <v>1</v>
      </c>
      <c r="I86" s="101" t="s">
        <v>9</v>
      </c>
      <c r="J86" s="103">
        <v>1</v>
      </c>
    </row>
    <row r="87" spans="1:10" s="104" customFormat="1" ht="13.5">
      <c r="A87" s="96">
        <f>A86</f>
        <v>0.49999999999999956</v>
      </c>
      <c r="B87" s="97">
        <v>56</v>
      </c>
      <c r="C87" s="98" t="str">
        <f>Spielplan2!C48</f>
        <v>D</v>
      </c>
      <c r="D87" s="99" t="s">
        <v>108</v>
      </c>
      <c r="E87" s="100" t="str">
        <f>Spielplan2!E48</f>
        <v>D6</v>
      </c>
      <c r="F87" s="101" t="str">
        <f>Spielplan2!F48</f>
        <v>-</v>
      </c>
      <c r="G87" s="102" t="str">
        <f>Spielplan2!G48</f>
        <v>D2</v>
      </c>
      <c r="H87" s="103">
        <v>1</v>
      </c>
      <c r="I87" s="101" t="s">
        <v>9</v>
      </c>
      <c r="J87" s="103">
        <v>1</v>
      </c>
    </row>
    <row r="88" spans="1:10" s="104" customFormat="1" ht="13.5">
      <c r="A88" s="96">
        <f>A87</f>
        <v>0.49999999999999956</v>
      </c>
      <c r="B88" s="97">
        <v>57</v>
      </c>
      <c r="C88" s="98" t="str">
        <f>Spielplan1!C50</f>
        <v>A</v>
      </c>
      <c r="D88" s="99" t="s">
        <v>105</v>
      </c>
      <c r="E88" s="100" t="str">
        <f>Spielplan1!E50</f>
        <v>A1</v>
      </c>
      <c r="F88" s="101" t="str">
        <f>Spielplan1!F50</f>
        <v>-</v>
      </c>
      <c r="G88" s="102" t="str">
        <f>Spielplan1!G50</f>
        <v>A4</v>
      </c>
      <c r="H88" s="103">
        <v>1</v>
      </c>
      <c r="I88" s="101" t="s">
        <v>9</v>
      </c>
      <c r="J88" s="103">
        <v>1</v>
      </c>
    </row>
    <row r="89" spans="1:10" s="104" customFormat="1" ht="13.5">
      <c r="A89" s="178">
        <f>A88+Vorgaben!$D$3+Vorgaben!$D$5</f>
        <v>0.506944444444444</v>
      </c>
      <c r="B89" s="179">
        <v>58</v>
      </c>
      <c r="C89" s="179" t="str">
        <f>Spielplan1!C51</f>
        <v>A</v>
      </c>
      <c r="D89" s="180" t="s">
        <v>107</v>
      </c>
      <c r="E89" s="181" t="str">
        <f>Spielplan1!E51</f>
        <v>A6</v>
      </c>
      <c r="F89" s="182" t="str">
        <f>Spielplan1!F51</f>
        <v>-</v>
      </c>
      <c r="G89" s="183" t="str">
        <f>Spielplan1!G51</f>
        <v>A5</v>
      </c>
      <c r="H89" s="184">
        <v>1</v>
      </c>
      <c r="I89" s="185" t="s">
        <v>9</v>
      </c>
      <c r="J89" s="184">
        <v>1</v>
      </c>
    </row>
    <row r="90" spans="1:10" s="104" customFormat="1" ht="13.5">
      <c r="A90" s="178">
        <f>A89</f>
        <v>0.506944444444444</v>
      </c>
      <c r="B90" s="179">
        <v>59</v>
      </c>
      <c r="C90" s="179" t="str">
        <f>Spielplan1!C52</f>
        <v>B</v>
      </c>
      <c r="D90" s="180" t="s">
        <v>108</v>
      </c>
      <c r="E90" s="181" t="str">
        <f>Spielplan1!E52</f>
        <v>B1</v>
      </c>
      <c r="F90" s="182" t="str">
        <f>Spielplan1!F52</f>
        <v>-</v>
      </c>
      <c r="G90" s="183" t="str">
        <f>Spielplan1!G52</f>
        <v>B7</v>
      </c>
      <c r="H90" s="184">
        <v>1</v>
      </c>
      <c r="I90" s="185" t="s">
        <v>9</v>
      </c>
      <c r="J90" s="184">
        <v>1</v>
      </c>
    </row>
    <row r="91" spans="1:10" s="104" customFormat="1" ht="13.5">
      <c r="A91" s="178">
        <f>A90</f>
        <v>0.506944444444444</v>
      </c>
      <c r="B91" s="179">
        <v>60</v>
      </c>
      <c r="C91" s="179" t="str">
        <f>Spielplan1!C53</f>
        <v>B</v>
      </c>
      <c r="D91" s="180" t="s">
        <v>105</v>
      </c>
      <c r="E91" s="181" t="str">
        <f>Spielplan1!E53</f>
        <v>B4</v>
      </c>
      <c r="F91" s="182" t="str">
        <f>Spielplan1!F53</f>
        <v>-</v>
      </c>
      <c r="G91" s="183" t="str">
        <f>Spielplan1!G53</f>
        <v>B3</v>
      </c>
      <c r="H91" s="184">
        <v>1</v>
      </c>
      <c r="I91" s="185" t="s">
        <v>9</v>
      </c>
      <c r="J91" s="184">
        <v>1</v>
      </c>
    </row>
    <row r="92" spans="1:10" s="104" customFormat="1" ht="13.5" hidden="1">
      <c r="A92" s="96">
        <f>A91+Vorgaben!$D$3+Vorgaben!$D$5</f>
        <v>0.5138888888888884</v>
      </c>
      <c r="B92" s="97">
        <f>Spielplan1!B54</f>
        <v>0</v>
      </c>
      <c r="C92" s="97">
        <f>Spielplan1!C54</f>
        <v>0</v>
      </c>
      <c r="D92" s="97">
        <f>Spielplan1!D54</f>
        <v>0</v>
      </c>
      <c r="E92" s="97">
        <f>Spielplan1!E54</f>
        <v>0</v>
      </c>
      <c r="F92" s="97">
        <f>Spielplan1!F54</f>
        <v>0</v>
      </c>
      <c r="G92" s="97">
        <f>Spielplan1!G54</f>
        <v>0</v>
      </c>
      <c r="H92" s="103"/>
      <c r="I92" s="101" t="s">
        <v>9</v>
      </c>
      <c r="J92" s="103"/>
    </row>
    <row r="93" spans="1:10" s="104" customFormat="1" ht="13.5" hidden="1">
      <c r="A93" s="96">
        <f>A92</f>
        <v>0.5138888888888884</v>
      </c>
      <c r="B93" s="97">
        <f>Spielplan1!B55</f>
        <v>0</v>
      </c>
      <c r="C93" s="97">
        <f>Spielplan1!C55</f>
        <v>0</v>
      </c>
      <c r="D93" s="97">
        <f>Spielplan1!D55</f>
        <v>0</v>
      </c>
      <c r="E93" s="97">
        <f>Spielplan1!E55</f>
        <v>0</v>
      </c>
      <c r="F93" s="97">
        <f>Spielplan1!F55</f>
        <v>0</v>
      </c>
      <c r="G93" s="97">
        <f>Spielplan1!G55</f>
        <v>0</v>
      </c>
      <c r="H93" s="103"/>
      <c r="I93" s="101" t="s">
        <v>9</v>
      </c>
      <c r="J93" s="103"/>
    </row>
    <row r="94" spans="1:10" s="104" customFormat="1" ht="13.5">
      <c r="A94" s="96">
        <f>A93</f>
        <v>0.5138888888888884</v>
      </c>
      <c r="B94" s="97">
        <v>61</v>
      </c>
      <c r="C94" s="98" t="str">
        <f>Spielplan2!C50</f>
        <v>C</v>
      </c>
      <c r="D94" s="99" t="str">
        <f>Spielplan2!D50</f>
        <v>Feld 1</v>
      </c>
      <c r="E94" s="100" t="str">
        <f>Spielplan2!E50</f>
        <v>C1</v>
      </c>
      <c r="F94" s="101" t="str">
        <f>Spielplan2!F50</f>
        <v>-</v>
      </c>
      <c r="G94" s="102" t="str">
        <f>Spielplan2!G50</f>
        <v>C4</v>
      </c>
      <c r="H94" s="103">
        <v>1</v>
      </c>
      <c r="I94" s="101" t="s">
        <v>9</v>
      </c>
      <c r="J94" s="103">
        <v>1</v>
      </c>
    </row>
    <row r="95" spans="1:10" s="104" customFormat="1" ht="13.5">
      <c r="A95" s="96">
        <f>A94</f>
        <v>0.5138888888888884</v>
      </c>
      <c r="B95" s="97">
        <v>62</v>
      </c>
      <c r="C95" s="98" t="str">
        <f>Spielplan2!C51</f>
        <v>C</v>
      </c>
      <c r="D95" s="99" t="str">
        <f>Spielplan2!D51</f>
        <v>Feld 2</v>
      </c>
      <c r="E95" s="100" t="str">
        <f>Spielplan2!E51</f>
        <v>C6</v>
      </c>
      <c r="F95" s="101" t="str">
        <f>Spielplan2!F51</f>
        <v>-</v>
      </c>
      <c r="G95" s="102" t="str">
        <f>Spielplan2!G51</f>
        <v>C5</v>
      </c>
      <c r="H95" s="103">
        <v>1</v>
      </c>
      <c r="I95" s="101" t="s">
        <v>9</v>
      </c>
      <c r="J95" s="103">
        <v>1</v>
      </c>
    </row>
    <row r="96" spans="1:10" s="104" customFormat="1" ht="13.5">
      <c r="A96" s="96">
        <f>A95</f>
        <v>0.5138888888888884</v>
      </c>
      <c r="B96" s="97">
        <v>63</v>
      </c>
      <c r="C96" s="98" t="str">
        <f>Spielplan2!C52</f>
        <v>D</v>
      </c>
      <c r="D96" s="99" t="str">
        <f>Spielplan2!D52</f>
        <v>Feld 3</v>
      </c>
      <c r="E96" s="100" t="str">
        <f>Spielplan2!E52</f>
        <v>D1</v>
      </c>
      <c r="F96" s="101" t="str">
        <f>Spielplan2!F52</f>
        <v>-</v>
      </c>
      <c r="G96" s="102" t="str">
        <f>Spielplan2!G52</f>
        <v>D7</v>
      </c>
      <c r="H96" s="103">
        <v>1</v>
      </c>
      <c r="I96" s="101" t="s">
        <v>9</v>
      </c>
      <c r="J96" s="103">
        <v>1</v>
      </c>
    </row>
    <row r="97" spans="1:10" s="104" customFormat="1" ht="13.5">
      <c r="A97" s="178">
        <f>A96+Vorgaben!$D$3+Vorgaben!$D$5</f>
        <v>0.5208333333333328</v>
      </c>
      <c r="B97" s="179">
        <v>64</v>
      </c>
      <c r="C97" s="179" t="str">
        <f>Spielplan2!C53</f>
        <v>D</v>
      </c>
      <c r="D97" s="180" t="s">
        <v>107</v>
      </c>
      <c r="E97" s="181" t="str">
        <f>Spielplan2!E53</f>
        <v>D4</v>
      </c>
      <c r="F97" s="182" t="str">
        <f>Spielplan2!F53</f>
        <v>-</v>
      </c>
      <c r="G97" s="183" t="str">
        <f>Spielplan2!G53</f>
        <v>D3</v>
      </c>
      <c r="H97" s="184">
        <v>1</v>
      </c>
      <c r="I97" s="185" t="s">
        <v>9</v>
      </c>
      <c r="J97" s="184">
        <v>1</v>
      </c>
    </row>
    <row r="98" spans="1:10" s="104" customFormat="1" ht="13.5">
      <c r="A98" s="178">
        <f>A97</f>
        <v>0.5208333333333328</v>
      </c>
      <c r="B98" s="179">
        <v>65</v>
      </c>
      <c r="C98" s="179" t="str">
        <f>Spielplan1!C56</f>
        <v>A</v>
      </c>
      <c r="D98" s="180" t="s">
        <v>108</v>
      </c>
      <c r="E98" s="181" t="str">
        <f>Spielplan1!E56</f>
        <v>A3</v>
      </c>
      <c r="F98" s="182" t="str">
        <f>Spielplan1!F56</f>
        <v>-</v>
      </c>
      <c r="G98" s="183" t="str">
        <f>Spielplan1!G56</f>
        <v>A7</v>
      </c>
      <c r="H98" s="184">
        <v>1</v>
      </c>
      <c r="I98" s="185" t="s">
        <v>9</v>
      </c>
      <c r="J98" s="184">
        <v>1</v>
      </c>
    </row>
    <row r="99" spans="1:10" s="104" customFormat="1" ht="13.5">
      <c r="A99" s="178">
        <f>A98</f>
        <v>0.5208333333333328</v>
      </c>
      <c r="B99" s="179">
        <v>66</v>
      </c>
      <c r="C99" s="179" t="str">
        <f>Spielplan1!C57</f>
        <v>A</v>
      </c>
      <c r="D99" s="180" t="s">
        <v>105</v>
      </c>
      <c r="E99" s="181" t="str">
        <f>Spielplan1!E57</f>
        <v>A4</v>
      </c>
      <c r="F99" s="182" t="str">
        <f>Spielplan1!F57</f>
        <v>-</v>
      </c>
      <c r="G99" s="183" t="str">
        <f>Spielplan1!G57</f>
        <v>A2</v>
      </c>
      <c r="H99" s="184">
        <v>1</v>
      </c>
      <c r="I99" s="185" t="s">
        <v>9</v>
      </c>
      <c r="J99" s="184">
        <v>1</v>
      </c>
    </row>
    <row r="100" spans="1:10" s="104" customFormat="1" ht="13.5">
      <c r="A100" s="96">
        <f>A99+Vorgaben!$D$3+Vorgaben!$D$5</f>
        <v>0.5277777777777772</v>
      </c>
      <c r="B100" s="97">
        <v>67</v>
      </c>
      <c r="C100" s="98" t="str">
        <f>Spielplan1!C58</f>
        <v>B</v>
      </c>
      <c r="D100" s="99" t="s">
        <v>107</v>
      </c>
      <c r="E100" s="100" t="str">
        <f>Spielplan1!E58</f>
        <v>B7</v>
      </c>
      <c r="F100" s="101" t="str">
        <f>Spielplan1!F58</f>
        <v>-</v>
      </c>
      <c r="G100" s="102" t="str">
        <f>Spielplan1!G58</f>
        <v>B6</v>
      </c>
      <c r="H100" s="103">
        <v>1</v>
      </c>
      <c r="I100" s="101" t="s">
        <v>9</v>
      </c>
      <c r="J100" s="103">
        <v>1</v>
      </c>
    </row>
    <row r="101" spans="1:10" s="104" customFormat="1" ht="13.5">
      <c r="A101" s="96">
        <f>A100</f>
        <v>0.5277777777777772</v>
      </c>
      <c r="B101" s="97">
        <v>68</v>
      </c>
      <c r="C101" s="98" t="str">
        <f>Spielplan1!C59</f>
        <v>B</v>
      </c>
      <c r="D101" s="99" t="s">
        <v>108</v>
      </c>
      <c r="E101" s="100" t="str">
        <f>Spielplan1!E59</f>
        <v>B5</v>
      </c>
      <c r="F101" s="101" t="str">
        <f>Spielplan1!F59</f>
        <v>-</v>
      </c>
      <c r="G101" s="102" t="str">
        <f>Spielplan1!G59</f>
        <v>B2</v>
      </c>
      <c r="H101" s="103">
        <v>1</v>
      </c>
      <c r="I101" s="101" t="s">
        <v>9</v>
      </c>
      <c r="J101" s="103">
        <v>1</v>
      </c>
    </row>
    <row r="102" spans="1:10" s="104" customFormat="1" ht="13.5">
      <c r="A102" s="96">
        <f>A101</f>
        <v>0.5277777777777772</v>
      </c>
      <c r="B102" s="97">
        <v>69</v>
      </c>
      <c r="C102" s="98" t="str">
        <f>Spielplan2!C56</f>
        <v>C</v>
      </c>
      <c r="D102" s="99" t="s">
        <v>105</v>
      </c>
      <c r="E102" s="100" t="str">
        <f>Spielplan2!E56</f>
        <v>C3</v>
      </c>
      <c r="F102" s="101" t="str">
        <f>Spielplan2!F56</f>
        <v>-</v>
      </c>
      <c r="G102" s="102" t="str">
        <f>Spielplan2!G56</f>
        <v>C7</v>
      </c>
      <c r="H102" s="103">
        <v>1</v>
      </c>
      <c r="I102" s="101" t="s">
        <v>9</v>
      </c>
      <c r="J102" s="103">
        <v>1</v>
      </c>
    </row>
    <row r="103" spans="1:10" s="104" customFormat="1" ht="13.5">
      <c r="A103" s="178">
        <f>A102+Vorgaben!$D$3+Vorgaben!$D$5</f>
        <v>0.5347222222222217</v>
      </c>
      <c r="B103" s="179">
        <v>70</v>
      </c>
      <c r="C103" s="179" t="str">
        <f>Spielplan2!C57</f>
        <v>C</v>
      </c>
      <c r="D103" s="180" t="s">
        <v>107</v>
      </c>
      <c r="E103" s="181" t="str">
        <f>Spielplan2!E57</f>
        <v>C4</v>
      </c>
      <c r="F103" s="182" t="str">
        <f>Spielplan2!F57</f>
        <v>-</v>
      </c>
      <c r="G103" s="183" t="str">
        <f>Spielplan2!G57</f>
        <v>C2</v>
      </c>
      <c r="H103" s="184">
        <v>1</v>
      </c>
      <c r="I103" s="185" t="s">
        <v>9</v>
      </c>
      <c r="J103" s="184">
        <v>1</v>
      </c>
    </row>
    <row r="104" spans="1:10" s="104" customFormat="1" ht="13.5">
      <c r="A104" s="178">
        <f>A103</f>
        <v>0.5347222222222217</v>
      </c>
      <c r="B104" s="179">
        <v>71</v>
      </c>
      <c r="C104" s="179" t="str">
        <f>Spielplan2!C58</f>
        <v>D</v>
      </c>
      <c r="D104" s="180" t="s">
        <v>108</v>
      </c>
      <c r="E104" s="181" t="str">
        <f>Spielplan2!E58</f>
        <v>D7</v>
      </c>
      <c r="F104" s="182" t="str">
        <f>Spielplan2!F58</f>
        <v>-</v>
      </c>
      <c r="G104" s="183" t="str">
        <f>Spielplan2!G58</f>
        <v>D6</v>
      </c>
      <c r="H104" s="184">
        <v>1</v>
      </c>
      <c r="I104" s="185" t="s">
        <v>9</v>
      </c>
      <c r="J104" s="184">
        <v>1</v>
      </c>
    </row>
    <row r="105" spans="1:10" s="104" customFormat="1" ht="13.5">
      <c r="A105" s="178">
        <f>A104</f>
        <v>0.5347222222222217</v>
      </c>
      <c r="B105" s="179">
        <v>72</v>
      </c>
      <c r="C105" s="179" t="str">
        <f>Spielplan2!C59</f>
        <v>D</v>
      </c>
      <c r="D105" s="180" t="s">
        <v>105</v>
      </c>
      <c r="E105" s="181" t="str">
        <f>Spielplan2!E59</f>
        <v>D5</v>
      </c>
      <c r="F105" s="182" t="str">
        <f>Spielplan2!F59</f>
        <v>-</v>
      </c>
      <c r="G105" s="183" t="str">
        <f>Spielplan2!G59</f>
        <v>D2</v>
      </c>
      <c r="H105" s="184">
        <v>1</v>
      </c>
      <c r="I105" s="185" t="s">
        <v>9</v>
      </c>
      <c r="J105" s="184">
        <v>1</v>
      </c>
    </row>
    <row r="106" spans="1:10" s="104" customFormat="1" ht="13.5">
      <c r="A106" s="96">
        <f>A105+Vorgaben!$D$3+Vorgaben!$D$5</f>
        <v>0.5416666666666661</v>
      </c>
      <c r="B106" s="97">
        <v>73</v>
      </c>
      <c r="C106" s="98" t="str">
        <f>Spielplan1!C61</f>
        <v>A</v>
      </c>
      <c r="D106" s="99" t="str">
        <f>Spielplan1!D61</f>
        <v>Feld 1</v>
      </c>
      <c r="E106" s="100" t="str">
        <f>Spielplan1!E61</f>
        <v>A1</v>
      </c>
      <c r="F106" s="101" t="str">
        <f>Spielplan1!F61</f>
        <v>-</v>
      </c>
      <c r="G106" s="102" t="str">
        <f>Spielplan1!G61</f>
        <v>A5</v>
      </c>
      <c r="H106" s="103">
        <v>1</v>
      </c>
      <c r="I106" s="101" t="s">
        <v>9</v>
      </c>
      <c r="J106" s="103">
        <v>1</v>
      </c>
    </row>
    <row r="107" spans="1:10" s="104" customFormat="1" ht="13.5">
      <c r="A107" s="96">
        <f>A106</f>
        <v>0.5416666666666661</v>
      </c>
      <c r="B107" s="97">
        <v>74</v>
      </c>
      <c r="C107" s="98" t="str">
        <f>Spielplan1!C62</f>
        <v>A</v>
      </c>
      <c r="D107" s="99" t="str">
        <f>Spielplan1!D62</f>
        <v>Feld 2</v>
      </c>
      <c r="E107" s="100" t="str">
        <f>Spielplan1!E62</f>
        <v>A7</v>
      </c>
      <c r="F107" s="101" t="str">
        <f>Spielplan1!F62</f>
        <v>-</v>
      </c>
      <c r="G107" s="102" t="str">
        <f>Spielplan1!G62</f>
        <v>A6</v>
      </c>
      <c r="H107" s="103">
        <v>1</v>
      </c>
      <c r="I107" s="101" t="s">
        <v>9</v>
      </c>
      <c r="J107" s="103">
        <v>1</v>
      </c>
    </row>
    <row r="108" spans="1:10" s="104" customFormat="1" ht="13.5">
      <c r="A108" s="96">
        <f>A107</f>
        <v>0.5416666666666661</v>
      </c>
      <c r="B108" s="97">
        <v>75</v>
      </c>
      <c r="C108" s="98" t="str">
        <f>Spielplan1!C63</f>
        <v>B</v>
      </c>
      <c r="D108" s="99" t="str">
        <f>Spielplan1!D63</f>
        <v>Feld 3</v>
      </c>
      <c r="E108" s="100" t="str">
        <f>Spielplan1!E63</f>
        <v>B3</v>
      </c>
      <c r="F108" s="101" t="str">
        <f>Spielplan1!F63</f>
        <v>-</v>
      </c>
      <c r="G108" s="102" t="str">
        <f>Spielplan1!G63</f>
        <v>B6</v>
      </c>
      <c r="H108" s="103">
        <v>1</v>
      </c>
      <c r="I108" s="101" t="s">
        <v>9</v>
      </c>
      <c r="J108" s="103">
        <v>1</v>
      </c>
    </row>
    <row r="109" spans="1:10" s="104" customFormat="1" ht="13.5">
      <c r="A109" s="178">
        <f>A108+Vorgaben!$D$3+Vorgaben!$D$5</f>
        <v>0.5486111111111105</v>
      </c>
      <c r="B109" s="179">
        <v>76</v>
      </c>
      <c r="C109" s="179" t="str">
        <f>Spielplan1!C64</f>
        <v>B</v>
      </c>
      <c r="D109" s="180" t="s">
        <v>107</v>
      </c>
      <c r="E109" s="181" t="str">
        <f>Spielplan1!E64</f>
        <v>B5</v>
      </c>
      <c r="F109" s="182" t="str">
        <f>Spielplan1!F64</f>
        <v>-</v>
      </c>
      <c r="G109" s="183" t="str">
        <f>Spielplan1!G64</f>
        <v>B1</v>
      </c>
      <c r="H109" s="184">
        <v>1</v>
      </c>
      <c r="I109" s="185" t="s">
        <v>9</v>
      </c>
      <c r="J109" s="184">
        <v>1</v>
      </c>
    </row>
    <row r="110" spans="1:10" s="104" customFormat="1" ht="13.5">
      <c r="A110" s="178">
        <f>A109</f>
        <v>0.5486111111111105</v>
      </c>
      <c r="B110" s="179">
        <v>77</v>
      </c>
      <c r="C110" s="179" t="str">
        <f>Spielplan2!C61</f>
        <v>C</v>
      </c>
      <c r="D110" s="180" t="s">
        <v>108</v>
      </c>
      <c r="E110" s="181" t="str">
        <f>Spielplan2!E61</f>
        <v>C1</v>
      </c>
      <c r="F110" s="182" t="str">
        <f>Spielplan2!F61</f>
        <v>-</v>
      </c>
      <c r="G110" s="183" t="str">
        <f>Spielplan2!G61</f>
        <v>C5</v>
      </c>
      <c r="H110" s="184">
        <v>1</v>
      </c>
      <c r="I110" s="185" t="s">
        <v>9</v>
      </c>
      <c r="J110" s="184">
        <v>1</v>
      </c>
    </row>
    <row r="111" spans="1:10" s="104" customFormat="1" ht="13.5">
      <c r="A111" s="178">
        <f>A110</f>
        <v>0.5486111111111105</v>
      </c>
      <c r="B111" s="179">
        <v>78</v>
      </c>
      <c r="C111" s="179" t="str">
        <f>Spielplan2!C62</f>
        <v>C</v>
      </c>
      <c r="D111" s="180" t="s">
        <v>105</v>
      </c>
      <c r="E111" s="181" t="str">
        <f>Spielplan2!E62</f>
        <v>C7</v>
      </c>
      <c r="F111" s="182" t="str">
        <f>Spielplan2!F62</f>
        <v>-</v>
      </c>
      <c r="G111" s="183" t="str">
        <f>Spielplan2!G62</f>
        <v>C6</v>
      </c>
      <c r="H111" s="184">
        <v>1</v>
      </c>
      <c r="I111" s="185" t="s">
        <v>9</v>
      </c>
      <c r="J111" s="184">
        <v>1</v>
      </c>
    </row>
    <row r="112" spans="1:10" s="104" customFormat="1" ht="13.5">
      <c r="A112" s="96">
        <f>A111+Vorgaben!$D$3+Vorgaben!$D$5</f>
        <v>0.5555555555555549</v>
      </c>
      <c r="B112" s="97">
        <v>79</v>
      </c>
      <c r="C112" s="98" t="str">
        <f>Spielplan2!C63</f>
        <v>D</v>
      </c>
      <c r="D112" s="99" t="s">
        <v>107</v>
      </c>
      <c r="E112" s="100" t="str">
        <f>Spielplan2!E63</f>
        <v>D3</v>
      </c>
      <c r="F112" s="101" t="str">
        <f>Spielplan2!F63</f>
        <v>-</v>
      </c>
      <c r="G112" s="102" t="str">
        <f>Spielplan2!G63</f>
        <v>D6</v>
      </c>
      <c r="H112" s="103">
        <v>1</v>
      </c>
      <c r="I112" s="101" t="s">
        <v>9</v>
      </c>
      <c r="J112" s="103">
        <v>1</v>
      </c>
    </row>
    <row r="113" spans="1:10" s="104" customFormat="1" ht="13.5">
      <c r="A113" s="96">
        <f>A112</f>
        <v>0.5555555555555549</v>
      </c>
      <c r="B113" s="97">
        <v>80</v>
      </c>
      <c r="C113" s="98" t="str">
        <f>Spielplan2!C64</f>
        <v>D</v>
      </c>
      <c r="D113" s="99" t="s">
        <v>108</v>
      </c>
      <c r="E113" s="100" t="str">
        <f>Spielplan2!E64</f>
        <v>D5</v>
      </c>
      <c r="F113" s="101" t="str">
        <f>Spielplan2!F64</f>
        <v>-</v>
      </c>
      <c r="G113" s="102" t="str">
        <f>Spielplan2!G64</f>
        <v>D1</v>
      </c>
      <c r="H113" s="103">
        <v>1</v>
      </c>
      <c r="I113" s="101" t="s">
        <v>9</v>
      </c>
      <c r="J113" s="103">
        <v>1</v>
      </c>
    </row>
    <row r="114" spans="1:10" s="104" customFormat="1" ht="13.5">
      <c r="A114" s="96">
        <f>A113</f>
        <v>0.5555555555555549</v>
      </c>
      <c r="B114" s="97">
        <v>81</v>
      </c>
      <c r="C114" s="98" t="str">
        <f>Spielplan1!C66</f>
        <v>A</v>
      </c>
      <c r="D114" s="99" t="s">
        <v>105</v>
      </c>
      <c r="E114" s="100" t="str">
        <f>Spielplan1!E66</f>
        <v>A1</v>
      </c>
      <c r="F114" s="101" t="str">
        <f>Spielplan1!F66</f>
        <v>-</v>
      </c>
      <c r="G114" s="102" t="str">
        <f>Spielplan1!G66</f>
        <v>A3</v>
      </c>
      <c r="H114" s="103">
        <v>1</v>
      </c>
      <c r="I114" s="101" t="s">
        <v>9</v>
      </c>
      <c r="J114" s="103">
        <v>1</v>
      </c>
    </row>
    <row r="115" spans="1:10" s="104" customFormat="1" ht="13.5">
      <c r="A115" s="178">
        <f>A114+Vorgaben!$D$3+Vorgaben!$D$5</f>
        <v>0.5624999999999993</v>
      </c>
      <c r="B115" s="179">
        <v>82</v>
      </c>
      <c r="C115" s="179" t="str">
        <f>Spielplan1!C67</f>
        <v>B</v>
      </c>
      <c r="D115" s="180" t="s">
        <v>107</v>
      </c>
      <c r="E115" s="181" t="str">
        <f>Spielplan1!E67</f>
        <v>B4</v>
      </c>
      <c r="F115" s="182" t="str">
        <f>Spielplan1!F67</f>
        <v>-</v>
      </c>
      <c r="G115" s="183" t="str">
        <f>Spielplan1!G67</f>
        <v>B7</v>
      </c>
      <c r="H115" s="184">
        <v>1</v>
      </c>
      <c r="I115" s="185" t="s">
        <v>9</v>
      </c>
      <c r="J115" s="184">
        <v>1</v>
      </c>
    </row>
    <row r="116" spans="1:10" s="104" customFormat="1" ht="13.5">
      <c r="A116" s="178">
        <f>A115</f>
        <v>0.5624999999999993</v>
      </c>
      <c r="B116" s="179">
        <v>83</v>
      </c>
      <c r="C116" s="179" t="str">
        <f>Spielplan2!C66</f>
        <v>C</v>
      </c>
      <c r="D116" s="180" t="s">
        <v>108</v>
      </c>
      <c r="E116" s="181" t="str">
        <f>Spielplan2!E66</f>
        <v>C1</v>
      </c>
      <c r="F116" s="182" t="str">
        <f>Spielplan2!F66</f>
        <v>-</v>
      </c>
      <c r="G116" s="183" t="str">
        <f>Spielplan2!G66</f>
        <v>C3</v>
      </c>
      <c r="H116" s="184">
        <v>1</v>
      </c>
      <c r="I116" s="185" t="s">
        <v>9</v>
      </c>
      <c r="J116" s="184">
        <v>1</v>
      </c>
    </row>
    <row r="117" spans="1:10" s="104" customFormat="1" ht="13.5">
      <c r="A117" s="178">
        <f>A116</f>
        <v>0.5624999999999993</v>
      </c>
      <c r="B117" s="179">
        <v>84</v>
      </c>
      <c r="C117" s="179" t="str">
        <f>Spielplan2!C67</f>
        <v>D</v>
      </c>
      <c r="D117" s="180" t="s">
        <v>105</v>
      </c>
      <c r="E117" s="181" t="str">
        <f>Spielplan2!E67</f>
        <v>D4</v>
      </c>
      <c r="F117" s="182" t="str">
        <f>Spielplan2!F67</f>
        <v>-</v>
      </c>
      <c r="G117" s="183" t="str">
        <f>Spielplan2!G67</f>
        <v>D7</v>
      </c>
      <c r="H117" s="184">
        <v>1</v>
      </c>
      <c r="I117" s="185" t="s">
        <v>9</v>
      </c>
      <c r="J117" s="184">
        <v>1</v>
      </c>
    </row>
    <row r="120" spans="1:9" s="80" customFormat="1" ht="33" customHeight="1">
      <c r="A120" s="78"/>
      <c r="B120" s="81"/>
      <c r="C120" s="79"/>
      <c r="D120" s="79"/>
      <c r="E120" s="150" t="s">
        <v>113</v>
      </c>
      <c r="F120" s="150"/>
      <c r="G120" s="150"/>
      <c r="H120" s="78"/>
      <c r="I120" s="78"/>
    </row>
    <row r="121" spans="1:10" s="80" customFormat="1" ht="12.75" customHeight="1">
      <c r="A121" s="119">
        <f>A117+Vorgaben!$D$3+Vorgaben!$D$7</f>
        <v>0.572916666666666</v>
      </c>
      <c r="B121" s="112">
        <v>85</v>
      </c>
      <c r="C121" s="114"/>
      <c r="D121" s="114" t="s">
        <v>107</v>
      </c>
      <c r="E121" s="120" t="str">
        <f>IF(J114="","",'Gruppen-Tabellen'!B6)</f>
        <v>A4</v>
      </c>
      <c r="F121" s="115" t="s">
        <v>9</v>
      </c>
      <c r="G121" s="121" t="str">
        <f>IF(J115="","",'Gruppen-Tabellen'!B15)</f>
        <v>B1</v>
      </c>
      <c r="H121" s="116">
        <v>1</v>
      </c>
      <c r="I121" s="115" t="s">
        <v>9</v>
      </c>
      <c r="J121" s="117">
        <v>2</v>
      </c>
    </row>
    <row r="122" spans="1:10" s="109" customFormat="1" ht="13.5" customHeight="1">
      <c r="A122" s="105"/>
      <c r="B122" s="106"/>
      <c r="C122" s="107"/>
      <c r="D122" s="107"/>
      <c r="E122" s="108" t="s">
        <v>43</v>
      </c>
      <c r="F122" s="108"/>
      <c r="G122" s="108" t="s">
        <v>56</v>
      </c>
      <c r="H122" s="154"/>
      <c r="I122" s="155"/>
      <c r="J122" s="156"/>
    </row>
    <row r="123" spans="1:9" s="80" customFormat="1" ht="21.75" customHeight="1" hidden="1">
      <c r="A123" s="78"/>
      <c r="B123" s="81"/>
      <c r="C123" s="79"/>
      <c r="D123" s="79"/>
      <c r="E123" s="162" t="s">
        <v>41</v>
      </c>
      <c r="F123" s="162"/>
      <c r="G123" s="162"/>
      <c r="H123" s="78"/>
      <c r="I123" s="78"/>
    </row>
    <row r="124" spans="1:10" s="80" customFormat="1" ht="12.75" customHeight="1">
      <c r="A124" s="119">
        <f>A121</f>
        <v>0.572916666666666</v>
      </c>
      <c r="B124" s="112">
        <v>86</v>
      </c>
      <c r="C124" s="114"/>
      <c r="D124" s="114" t="s">
        <v>108</v>
      </c>
      <c r="E124" s="120" t="str">
        <f>IF(J114="","",'Gruppen-Tabellen'!B5)</f>
        <v>A3</v>
      </c>
      <c r="F124" s="115" t="s">
        <v>9</v>
      </c>
      <c r="G124" s="121" t="str">
        <f>IF(J115="","",'Gruppen-Tabellen'!B16)</f>
        <v>B3</v>
      </c>
      <c r="H124" s="116">
        <v>2</v>
      </c>
      <c r="I124" s="115" t="s">
        <v>9</v>
      </c>
      <c r="J124" s="117">
        <v>1</v>
      </c>
    </row>
    <row r="125" spans="1:10" s="109" customFormat="1" ht="13.5" customHeight="1">
      <c r="A125" s="105"/>
      <c r="B125" s="106"/>
      <c r="C125" s="107"/>
      <c r="D125" s="107"/>
      <c r="E125" s="108" t="s">
        <v>45</v>
      </c>
      <c r="F125" s="108"/>
      <c r="G125" s="108" t="s">
        <v>38</v>
      </c>
      <c r="H125" s="154"/>
      <c r="I125" s="155"/>
      <c r="J125" s="156"/>
    </row>
    <row r="126" spans="1:9" s="80" customFormat="1" ht="21.75" customHeight="1" hidden="1">
      <c r="A126" s="78"/>
      <c r="B126" s="81"/>
      <c r="C126" s="79"/>
      <c r="D126" s="79"/>
      <c r="E126" s="162" t="s">
        <v>42</v>
      </c>
      <c r="F126" s="162"/>
      <c r="G126" s="162"/>
      <c r="H126" s="78"/>
      <c r="I126" s="78"/>
    </row>
    <row r="127" spans="1:10" s="80" customFormat="1" ht="12.75" customHeight="1">
      <c r="A127" s="119">
        <f>A124</f>
        <v>0.572916666666666</v>
      </c>
      <c r="B127" s="112">
        <v>87</v>
      </c>
      <c r="C127" s="114"/>
      <c r="D127" s="114" t="s">
        <v>105</v>
      </c>
      <c r="E127" s="120" t="str">
        <f>IF(J114="","",'Gruppen-Tabellen'!B4)</f>
        <v>A2</v>
      </c>
      <c r="F127" s="115" t="s">
        <v>9</v>
      </c>
      <c r="G127" s="121" t="str">
        <f>IF(J115="","",'Gruppen-Tabellen'!B17)</f>
        <v>B4</v>
      </c>
      <c r="H127" s="116">
        <v>2</v>
      </c>
      <c r="I127" s="115" t="s">
        <v>9</v>
      </c>
      <c r="J127" s="117">
        <v>1</v>
      </c>
    </row>
    <row r="128" spans="1:10" s="109" customFormat="1" ht="13.5" customHeight="1">
      <c r="A128" s="105"/>
      <c r="B128" s="106"/>
      <c r="C128" s="107"/>
      <c r="D128" s="107"/>
      <c r="E128" s="108" t="s">
        <v>39</v>
      </c>
      <c r="F128" s="108"/>
      <c r="G128" s="108" t="s">
        <v>46</v>
      </c>
      <c r="H128" s="154"/>
      <c r="I128" s="155"/>
      <c r="J128" s="156"/>
    </row>
    <row r="129" spans="1:9" s="80" customFormat="1" ht="28.5" customHeight="1" hidden="1">
      <c r="A129" s="78"/>
      <c r="B129" s="81"/>
      <c r="C129" s="79"/>
      <c r="D129" s="79"/>
      <c r="E129" s="158" t="s">
        <v>36</v>
      </c>
      <c r="F129" s="158"/>
      <c r="G129" s="158"/>
      <c r="H129" s="78"/>
      <c r="I129" s="78"/>
    </row>
    <row r="131" spans="1:10" s="80" customFormat="1" ht="12.75" customHeight="1">
      <c r="A131" s="119">
        <f>A127+Vorgaben!$D$3+Vorgaben!$D$7</f>
        <v>0.5833333333333326</v>
      </c>
      <c r="B131" s="112">
        <v>88</v>
      </c>
      <c r="C131" s="114"/>
      <c r="D131" s="114" t="s">
        <v>107</v>
      </c>
      <c r="E131" s="120" t="str">
        <f>IF(J114="","",'Gruppen-Tabellen'!B3)</f>
        <v>A1</v>
      </c>
      <c r="F131" s="115" t="s">
        <v>9</v>
      </c>
      <c r="G131" s="121" t="str">
        <f>IF(J115="","",'Gruppen-Tabellen'!B18)</f>
        <v>B5</v>
      </c>
      <c r="H131" s="116">
        <v>2</v>
      </c>
      <c r="I131" s="115" t="s">
        <v>9</v>
      </c>
      <c r="J131" s="117">
        <v>1</v>
      </c>
    </row>
    <row r="132" spans="1:10" s="109" customFormat="1" ht="13.5" customHeight="1">
      <c r="A132" s="105"/>
      <c r="B132" s="106"/>
      <c r="C132" s="107"/>
      <c r="D132" s="107"/>
      <c r="E132" s="108" t="s">
        <v>34</v>
      </c>
      <c r="F132" s="108"/>
      <c r="G132" s="108" t="s">
        <v>44</v>
      </c>
      <c r="H132" s="154"/>
      <c r="I132" s="155"/>
      <c r="J132" s="156"/>
    </row>
    <row r="133" spans="1:9" s="80" customFormat="1" ht="12.75" hidden="1">
      <c r="A133" s="77"/>
      <c r="B133" s="81"/>
      <c r="C133" s="79"/>
      <c r="D133" s="79"/>
      <c r="E133" s="78"/>
      <c r="F133" s="78"/>
      <c r="G133" s="82"/>
      <c r="I133" s="78"/>
    </row>
    <row r="134" spans="1:10" s="80" customFormat="1" ht="12.75" customHeight="1">
      <c r="A134" s="119">
        <f>A131</f>
        <v>0.5833333333333326</v>
      </c>
      <c r="B134" s="112">
        <f>B131+1</f>
        <v>89</v>
      </c>
      <c r="C134" s="114"/>
      <c r="D134" s="114" t="s">
        <v>108</v>
      </c>
      <c r="E134" s="120" t="str">
        <f>IF(J116="","",'Gruppen-Tabellen'!B27)</f>
        <v>C4</v>
      </c>
      <c r="F134" s="115" t="s">
        <v>9</v>
      </c>
      <c r="G134" s="121" t="str">
        <f>IF(J117="","",'Gruppen-Tabellen'!B36)</f>
        <v>D1</v>
      </c>
      <c r="H134" s="116">
        <v>2</v>
      </c>
      <c r="I134" s="115" t="s">
        <v>9</v>
      </c>
      <c r="J134" s="117">
        <v>1</v>
      </c>
    </row>
    <row r="135" spans="1:10" s="109" customFormat="1" ht="13.5" customHeight="1">
      <c r="A135" s="105"/>
      <c r="B135" s="106"/>
      <c r="C135" s="107"/>
      <c r="D135" s="107"/>
      <c r="E135" s="108" t="s">
        <v>116</v>
      </c>
      <c r="F135" s="108"/>
      <c r="G135" s="108" t="s">
        <v>120</v>
      </c>
      <c r="H135" s="154"/>
      <c r="I135" s="155"/>
      <c r="J135" s="156"/>
    </row>
    <row r="136" spans="1:9" s="80" customFormat="1" ht="38.25" customHeight="1" hidden="1">
      <c r="A136" s="78"/>
      <c r="B136" s="81"/>
      <c r="C136" s="79"/>
      <c r="D136" s="79"/>
      <c r="E136" s="150" t="s">
        <v>40</v>
      </c>
      <c r="F136" s="150"/>
      <c r="G136" s="150"/>
      <c r="H136" s="78"/>
      <c r="I136" s="78"/>
    </row>
    <row r="137" spans="1:10" s="80" customFormat="1" ht="12.75" customHeight="1">
      <c r="A137" s="119">
        <f>A134</f>
        <v>0.5833333333333326</v>
      </c>
      <c r="B137" s="112">
        <v>90</v>
      </c>
      <c r="C137" s="114"/>
      <c r="D137" s="114" t="s">
        <v>105</v>
      </c>
      <c r="E137" s="120" t="str">
        <f>IF(J116="","",'Gruppen-Tabellen'!B26)</f>
        <v>C3</v>
      </c>
      <c r="F137" s="115" t="s">
        <v>9</v>
      </c>
      <c r="G137" s="121" t="str">
        <f>IF(J117="","",'Gruppen-Tabellen'!B37)</f>
        <v>D3</v>
      </c>
      <c r="H137" s="116">
        <v>1</v>
      </c>
      <c r="I137" s="115" t="s">
        <v>9</v>
      </c>
      <c r="J137" s="117">
        <v>2</v>
      </c>
    </row>
    <row r="138" spans="1:10" s="109" customFormat="1" ht="13.5" customHeight="1">
      <c r="A138" s="105"/>
      <c r="B138" s="106"/>
      <c r="C138" s="107"/>
      <c r="D138" s="107"/>
      <c r="E138" s="108" t="s">
        <v>117</v>
      </c>
      <c r="F138" s="108"/>
      <c r="G138" s="108" t="s">
        <v>121</v>
      </c>
      <c r="H138" s="154"/>
      <c r="I138" s="155"/>
      <c r="J138" s="156"/>
    </row>
    <row r="139" spans="1:9" s="80" customFormat="1" ht="21.75" customHeight="1">
      <c r="A139" s="78"/>
      <c r="B139" s="81"/>
      <c r="C139" s="79"/>
      <c r="D139" s="79"/>
      <c r="E139" s="162"/>
      <c r="F139" s="162"/>
      <c r="G139" s="162"/>
      <c r="H139" s="78"/>
      <c r="I139" s="78"/>
    </row>
    <row r="140" spans="1:10" s="80" customFormat="1" ht="12.75" customHeight="1">
      <c r="A140" s="119">
        <f>A137+Vorgaben!$D$3+Vorgaben!$D$7</f>
        <v>0.5937499999999992</v>
      </c>
      <c r="B140" s="112">
        <v>91</v>
      </c>
      <c r="C140" s="114"/>
      <c r="D140" s="114" t="s">
        <v>108</v>
      </c>
      <c r="E140" s="120" t="str">
        <f>IF(J116="","",'Gruppen-Tabellen'!B25)</f>
        <v>C2</v>
      </c>
      <c r="F140" s="115" t="s">
        <v>9</v>
      </c>
      <c r="G140" s="121" t="str">
        <f>IF(J117="","",'Gruppen-Tabellen'!B38)</f>
        <v>D4</v>
      </c>
      <c r="H140" s="116">
        <v>1</v>
      </c>
      <c r="I140" s="115" t="s">
        <v>9</v>
      </c>
      <c r="J140" s="117">
        <v>2</v>
      </c>
    </row>
    <row r="141" spans="1:10" s="109" customFormat="1" ht="13.5" customHeight="1">
      <c r="A141" s="105"/>
      <c r="B141" s="106"/>
      <c r="C141" s="107"/>
      <c r="D141" s="107"/>
      <c r="E141" s="108" t="s">
        <v>118</v>
      </c>
      <c r="F141" s="108"/>
      <c r="G141" s="108" t="s">
        <v>122</v>
      </c>
      <c r="H141" s="154"/>
      <c r="I141" s="155"/>
      <c r="J141" s="156"/>
    </row>
    <row r="142" spans="1:10" s="80" customFormat="1" ht="12.75" customHeight="1">
      <c r="A142" s="119">
        <f>A140</f>
        <v>0.5937499999999992</v>
      </c>
      <c r="B142" s="112">
        <v>92</v>
      </c>
      <c r="C142" s="114"/>
      <c r="D142" s="114" t="s">
        <v>105</v>
      </c>
      <c r="E142" s="120" t="str">
        <f>IF(J116="","",'Gruppen-Tabellen'!B24)</f>
        <v>C1</v>
      </c>
      <c r="F142" s="115" t="s">
        <v>9</v>
      </c>
      <c r="G142" s="121" t="str">
        <f>IF(J117="","",'Gruppen-Tabellen'!B39)</f>
        <v>D5</v>
      </c>
      <c r="H142" s="116">
        <v>1</v>
      </c>
      <c r="I142" s="115" t="s">
        <v>9</v>
      </c>
      <c r="J142" s="117">
        <v>2</v>
      </c>
    </row>
    <row r="143" spans="1:10" s="109" customFormat="1" ht="13.5" customHeight="1">
      <c r="A143" s="105"/>
      <c r="B143" s="106"/>
      <c r="C143" s="107"/>
      <c r="D143" s="107"/>
      <c r="E143" s="108" t="s">
        <v>119</v>
      </c>
      <c r="F143" s="108"/>
      <c r="G143" s="108" t="s">
        <v>123</v>
      </c>
      <c r="H143" s="154"/>
      <c r="I143" s="155"/>
      <c r="J143" s="156"/>
    </row>
    <row r="144" spans="1:9" s="80" customFormat="1" ht="33" customHeight="1">
      <c r="A144" s="78"/>
      <c r="B144" s="81"/>
      <c r="C144" s="79"/>
      <c r="D144" s="79"/>
      <c r="E144" s="150" t="s">
        <v>114</v>
      </c>
      <c r="F144" s="150"/>
      <c r="G144" s="150"/>
      <c r="H144" s="78"/>
      <c r="I144" s="78"/>
    </row>
    <row r="145" spans="1:10" s="80" customFormat="1" ht="12.75" customHeight="1">
      <c r="A145" s="111">
        <f>A142+Vorgaben!$D$3+Vorgaben!$D$7</f>
        <v>0.6041666666666659</v>
      </c>
      <c r="B145" s="112">
        <v>93</v>
      </c>
      <c r="C145" s="113"/>
      <c r="D145" s="114" t="s">
        <v>107</v>
      </c>
      <c r="E145" s="129" t="str">
        <f>IF(OR(H121="",J121=""),"",IF(H121&lt;J121,G121,IF(H121&gt;=J121,E121)))</f>
        <v>B1</v>
      </c>
      <c r="F145" s="124" t="s">
        <v>9</v>
      </c>
      <c r="G145" s="130" t="str">
        <f>IF(OR(H137="",J137=""),"",IF(H137&lt;J137,G137,IF(H137&gt;=J137,E137)))</f>
        <v>D3</v>
      </c>
      <c r="H145" s="116">
        <v>1</v>
      </c>
      <c r="I145" s="115" t="s">
        <v>9</v>
      </c>
      <c r="J145" s="117">
        <v>0</v>
      </c>
    </row>
    <row r="146" spans="1:10" s="80" customFormat="1" ht="12.75">
      <c r="A146" s="78"/>
      <c r="C146" s="79"/>
      <c r="D146" s="79"/>
      <c r="E146" s="126" t="s">
        <v>124</v>
      </c>
      <c r="F146" s="127"/>
      <c r="G146" s="128" t="s">
        <v>126</v>
      </c>
      <c r="H146" s="159"/>
      <c r="I146" s="160"/>
      <c r="J146" s="161"/>
    </row>
    <row r="147" spans="1:10" s="80" customFormat="1" ht="12.75" customHeight="1">
      <c r="A147" s="111">
        <f>A145</f>
        <v>0.6041666666666659</v>
      </c>
      <c r="B147" s="112">
        <v>94</v>
      </c>
      <c r="C147" s="113"/>
      <c r="D147" s="114" t="s">
        <v>108</v>
      </c>
      <c r="E147" s="129" t="str">
        <f>IF(OR(H131="",J131=""),"",IF(H131&lt;J131,G131,IF(H131&gt;=J131,E131)))</f>
        <v>A1</v>
      </c>
      <c r="F147" s="124" t="s">
        <v>9</v>
      </c>
      <c r="G147" s="130" t="str">
        <f>IF(OR(H140="",J140=""),"",IF(H140&lt;J140,G140,IF(H140&gt;=J140,E140)))</f>
        <v>D4</v>
      </c>
      <c r="H147" s="116">
        <v>1</v>
      </c>
      <c r="I147" s="115" t="s">
        <v>9</v>
      </c>
      <c r="J147" s="117">
        <v>2</v>
      </c>
    </row>
    <row r="148" spans="1:10" s="80" customFormat="1" ht="12.75">
      <c r="A148" s="78"/>
      <c r="C148" s="79"/>
      <c r="D148" s="79"/>
      <c r="E148" s="126" t="s">
        <v>131</v>
      </c>
      <c r="F148" s="126"/>
      <c r="G148" s="128" t="s">
        <v>128</v>
      </c>
      <c r="H148" s="147"/>
      <c r="I148" s="148"/>
      <c r="J148" s="149"/>
    </row>
    <row r="149" spans="1:10" s="80" customFormat="1" ht="12.75" customHeight="1">
      <c r="A149" s="111">
        <f>A147+Vorgaben!$D$3+Vorgaben!$D$7</f>
        <v>0.6145833333333325</v>
      </c>
      <c r="B149" s="112">
        <v>95</v>
      </c>
      <c r="C149" s="113"/>
      <c r="D149" s="114" t="s">
        <v>108</v>
      </c>
      <c r="E149" s="129" t="str">
        <f>IF(OR(H134="",J134=""),"",IF(H134&lt;J134,G134,IF(H134&gt;=J134,E134)))</f>
        <v>C4</v>
      </c>
      <c r="F149" s="124" t="s">
        <v>9</v>
      </c>
      <c r="G149" s="130" t="str">
        <f>IF(OR(H124="",J124=""),"",IF(H124&lt;J124,G124,IF(H124&gt;=J124,E124)))</f>
        <v>A3</v>
      </c>
      <c r="H149" s="116">
        <v>2</v>
      </c>
      <c r="I149" s="115" t="s">
        <v>9</v>
      </c>
      <c r="J149" s="117">
        <v>1</v>
      </c>
    </row>
    <row r="150" spans="1:10" s="80" customFormat="1" ht="12.75">
      <c r="A150" s="78"/>
      <c r="C150" s="79"/>
      <c r="D150" s="79"/>
      <c r="E150" s="126" t="s">
        <v>125</v>
      </c>
      <c r="F150" s="126"/>
      <c r="G150" s="128" t="s">
        <v>127</v>
      </c>
      <c r="H150" s="147"/>
      <c r="I150" s="148"/>
      <c r="J150" s="149"/>
    </row>
    <row r="151" spans="1:10" s="80" customFormat="1" ht="12.75" customHeight="1">
      <c r="A151" s="111">
        <f>A149</f>
        <v>0.6145833333333325</v>
      </c>
      <c r="B151" s="112">
        <v>96</v>
      </c>
      <c r="C151" s="113"/>
      <c r="D151" s="114" t="s">
        <v>105</v>
      </c>
      <c r="E151" s="129" t="str">
        <f>IF(OR(H127="",J127=""),"",IF(H127&lt;J127,G127,IF(H127&gt;=J127,E127)))</f>
        <v>A2</v>
      </c>
      <c r="F151" s="124" t="s">
        <v>9</v>
      </c>
      <c r="G151" s="130" t="str">
        <f>IF(OR(H142="",J142=""),"",IF(H142&lt;J142,G142,IF(H142&gt;=J142,E142)))</f>
        <v>D5</v>
      </c>
      <c r="H151" s="116">
        <v>2</v>
      </c>
      <c r="I151" s="115" t="s">
        <v>9</v>
      </c>
      <c r="J151" s="117">
        <v>1</v>
      </c>
    </row>
    <row r="152" spans="1:10" s="80" customFormat="1" ht="12.75">
      <c r="A152" s="78"/>
      <c r="C152" s="79"/>
      <c r="D152" s="79"/>
      <c r="E152" s="126" t="s">
        <v>129</v>
      </c>
      <c r="F152" s="126"/>
      <c r="G152" s="128" t="s">
        <v>130</v>
      </c>
      <c r="H152" s="147"/>
      <c r="I152" s="148"/>
      <c r="J152" s="149"/>
    </row>
    <row r="153" spans="1:10" s="80" customFormat="1" ht="12.75">
      <c r="A153" s="78"/>
      <c r="C153" s="79"/>
      <c r="D153" s="79"/>
      <c r="E153" s="126"/>
      <c r="F153" s="126"/>
      <c r="G153" s="128"/>
      <c r="H153" s="110"/>
      <c r="I153" s="110"/>
      <c r="J153" s="110"/>
    </row>
    <row r="154" spans="1:9" s="80" customFormat="1" ht="33" customHeight="1">
      <c r="A154" s="78"/>
      <c r="B154" s="81"/>
      <c r="C154" s="79"/>
      <c r="D154" s="79"/>
      <c r="E154" s="150" t="s">
        <v>36</v>
      </c>
      <c r="F154" s="150"/>
      <c r="G154" s="150"/>
      <c r="H154" s="78"/>
      <c r="I154" s="78"/>
    </row>
    <row r="155" spans="1:10" s="80" customFormat="1" ht="12.75" customHeight="1">
      <c r="A155" s="111">
        <f>A151+Vorgaben!$D$3+Vorgaben!$D$7</f>
        <v>0.6249999999999991</v>
      </c>
      <c r="B155" s="112">
        <v>97</v>
      </c>
      <c r="C155" s="113"/>
      <c r="D155" s="114" t="s">
        <v>107</v>
      </c>
      <c r="E155" s="129" t="str">
        <f>IF(OR(H145="",J145=""),"",IF(H145&lt;J145,G145,IF(H145&gt;=J145,E145)))</f>
        <v>B1</v>
      </c>
      <c r="F155" s="124" t="s">
        <v>9</v>
      </c>
      <c r="G155" s="130" t="str">
        <f>IF(OR(H147="",J147=""),"",IF(H147&lt;J147,G147,IF(H147&gt;=J147,E147)))</f>
        <v>D4</v>
      </c>
      <c r="H155" s="116">
        <v>1</v>
      </c>
      <c r="I155" s="115" t="s">
        <v>9</v>
      </c>
      <c r="J155" s="117">
        <v>0</v>
      </c>
    </row>
    <row r="156" spans="1:10" s="80" customFormat="1" ht="12.75">
      <c r="A156" s="78"/>
      <c r="C156" s="79"/>
      <c r="D156" s="79"/>
      <c r="E156" s="126" t="s">
        <v>132</v>
      </c>
      <c r="F156" s="126"/>
      <c r="G156" s="128" t="s">
        <v>133</v>
      </c>
      <c r="H156" s="147"/>
      <c r="I156" s="148"/>
      <c r="J156" s="149"/>
    </row>
    <row r="157" spans="1:10" s="80" customFormat="1" ht="12.75" customHeight="1">
      <c r="A157" s="111">
        <f>A155</f>
        <v>0.6249999999999991</v>
      </c>
      <c r="B157" s="112">
        <v>98</v>
      </c>
      <c r="C157" s="113"/>
      <c r="D157" s="114" t="s">
        <v>108</v>
      </c>
      <c r="E157" s="129" t="str">
        <f>IF(OR(H149="",J149=""),"",IF(H149&lt;J149,G149,IF(H149&gt;=J149,E149)))</f>
        <v>C4</v>
      </c>
      <c r="F157" s="124" t="s">
        <v>9</v>
      </c>
      <c r="G157" s="130" t="str">
        <f>IF(OR(H151="",J151=""),"",IF(H151&lt;J151,G151,IF(H151&gt;=J151,E151)))</f>
        <v>A2</v>
      </c>
      <c r="H157" s="116">
        <v>1</v>
      </c>
      <c r="I157" s="115" t="s">
        <v>9</v>
      </c>
      <c r="J157" s="117">
        <v>2</v>
      </c>
    </row>
    <row r="158" spans="1:10" s="80" customFormat="1" ht="12.75">
      <c r="A158" s="78"/>
      <c r="C158" s="79"/>
      <c r="D158" s="79"/>
      <c r="E158" s="126" t="s">
        <v>134</v>
      </c>
      <c r="F158" s="126"/>
      <c r="G158" s="128" t="s">
        <v>135</v>
      </c>
      <c r="H158" s="147"/>
      <c r="I158" s="148"/>
      <c r="J158" s="149"/>
    </row>
    <row r="159" spans="1:9" s="80" customFormat="1" ht="25.5" customHeight="1">
      <c r="A159" s="77"/>
      <c r="B159" s="81"/>
      <c r="C159" s="79"/>
      <c r="D159" s="83"/>
      <c r="E159" s="150" t="s">
        <v>115</v>
      </c>
      <c r="F159" s="150"/>
      <c r="G159" s="150"/>
      <c r="H159" s="78"/>
      <c r="I159" s="78"/>
    </row>
    <row r="160" spans="1:10" s="80" customFormat="1" ht="12.75" customHeight="1">
      <c r="A160" s="111">
        <f>A157+Vorgaben!$D$3+Vorgaben!$D$7</f>
        <v>0.6354166666666657</v>
      </c>
      <c r="B160" s="112">
        <v>99</v>
      </c>
      <c r="C160" s="113"/>
      <c r="D160" s="114" t="s">
        <v>108</v>
      </c>
      <c r="E160" s="123" t="str">
        <f>IF(OR(H155="",J155=""),"",IF(H155&lt;J155,E155,IF(H155&gt;=J155,G155)))</f>
        <v>D4</v>
      </c>
      <c r="F160" s="124" t="s">
        <v>9</v>
      </c>
      <c r="G160" s="125" t="str">
        <f>IF(OR(H157="",J157=""),"",IF(H157&lt;J157,E157,IF(H157&gt;=J157,G157)))</f>
        <v>C4</v>
      </c>
      <c r="H160" s="116">
        <v>1</v>
      </c>
      <c r="I160" s="115" t="s">
        <v>9</v>
      </c>
      <c r="J160" s="117">
        <v>0</v>
      </c>
    </row>
    <row r="161" spans="1:10" s="80" customFormat="1" ht="12.75">
      <c r="A161" s="77"/>
      <c r="B161" s="81"/>
      <c r="C161" s="78"/>
      <c r="D161" s="78"/>
      <c r="E161" s="126" t="s">
        <v>136</v>
      </c>
      <c r="F161" s="126"/>
      <c r="G161" s="128" t="s">
        <v>137</v>
      </c>
      <c r="H161" s="147"/>
      <c r="I161" s="148"/>
      <c r="J161" s="149"/>
    </row>
    <row r="162" spans="1:9" s="80" customFormat="1" ht="25.5" customHeight="1">
      <c r="A162" s="77"/>
      <c r="B162" s="81"/>
      <c r="C162" s="79"/>
      <c r="D162" s="83"/>
      <c r="E162" s="150" t="s">
        <v>35</v>
      </c>
      <c r="F162" s="150"/>
      <c r="G162" s="150"/>
      <c r="H162" s="78"/>
      <c r="I162" s="78"/>
    </row>
    <row r="163" spans="1:10" s="80" customFormat="1" ht="12.75" customHeight="1">
      <c r="A163" s="111">
        <f>A160</f>
        <v>0.6354166666666657</v>
      </c>
      <c r="B163" s="112">
        <v>100</v>
      </c>
      <c r="C163" s="113"/>
      <c r="D163" s="114" t="s">
        <v>107</v>
      </c>
      <c r="E163" s="123" t="str">
        <f>IF(OR(H155="",J155=""),"",IF(H155&lt;J155,G155,IF(H155&gt;=J155,E155)))</f>
        <v>B1</v>
      </c>
      <c r="F163" s="124" t="s">
        <v>9</v>
      </c>
      <c r="G163" s="125" t="str">
        <f>IF(OR(H157="",J157=""),"",IF(H157&lt;J157,G157,IF(H157&gt;=J157,E157)))</f>
        <v>A2</v>
      </c>
      <c r="H163" s="116">
        <v>1</v>
      </c>
      <c r="I163" s="115" t="s">
        <v>9</v>
      </c>
      <c r="J163" s="117">
        <v>0</v>
      </c>
    </row>
    <row r="164" spans="1:10" s="80" customFormat="1" ht="12.75">
      <c r="A164" s="77"/>
      <c r="B164" s="81"/>
      <c r="C164" s="78"/>
      <c r="D164" s="78"/>
      <c r="E164" s="108" t="s">
        <v>138</v>
      </c>
      <c r="F164" s="108"/>
      <c r="G164" s="118" t="s">
        <v>139</v>
      </c>
      <c r="H164" s="147"/>
      <c r="I164" s="148"/>
      <c r="J164" s="149"/>
    </row>
    <row r="165" spans="1:4" ht="12.75">
      <c r="A165" s="157" t="s">
        <v>58</v>
      </c>
      <c r="B165" s="157"/>
      <c r="C165" s="157"/>
      <c r="D165" s="157"/>
    </row>
    <row r="166" spans="1:7" ht="16.5" customHeight="1">
      <c r="A166" s="94"/>
      <c r="B166" s="94"/>
      <c r="C166" s="94"/>
      <c r="D166" s="95" t="s">
        <v>59</v>
      </c>
      <c r="E166" s="151" t="str">
        <f>IF(OR(H163="",J163=""),"",IF(H163&lt;J163,G163,IF(H163&gt;=J163,E163)))</f>
        <v>B1</v>
      </c>
      <c r="F166" s="152"/>
      <c r="G166" s="153"/>
    </row>
    <row r="167" spans="1:7" ht="16.5" customHeight="1">
      <c r="A167" s="94"/>
      <c r="B167" s="94"/>
      <c r="C167" s="94"/>
      <c r="D167" s="95" t="s">
        <v>60</v>
      </c>
      <c r="E167" s="151" t="str">
        <f>IF(OR(H163="",J163=""),"",IF(H163&lt;J163,E163,IF(H163&gt;=J163,G163)))</f>
        <v>A2</v>
      </c>
      <c r="F167" s="152"/>
      <c r="G167" s="153"/>
    </row>
    <row r="168" spans="1:7" ht="16.5" customHeight="1">
      <c r="A168" s="94"/>
      <c r="B168" s="94"/>
      <c r="C168" s="94"/>
      <c r="D168" s="95" t="s">
        <v>61</v>
      </c>
      <c r="E168" s="151" t="str">
        <f>IF(OR(H160="",J160=""),"",IF(H160&lt;J160,G160,IF(H160&gt;=J160,E160)))</f>
        <v>D4</v>
      </c>
      <c r="F168" s="152"/>
      <c r="G168" s="153"/>
    </row>
    <row r="169" spans="1:7" ht="16.5" customHeight="1">
      <c r="A169" s="94"/>
      <c r="B169" s="94"/>
      <c r="C169" s="94"/>
      <c r="D169" s="95" t="s">
        <v>62</v>
      </c>
      <c r="E169" s="151" t="str">
        <f>IF(OR(H160="",J160=""),"",IF(H160&lt;J160,E160,IF(H160&gt;=J160,G160)))</f>
        <v>C4</v>
      </c>
      <c r="F169" s="152"/>
      <c r="G169" s="153"/>
    </row>
    <row r="170" spans="1:7" ht="16.5" customHeight="1" hidden="1">
      <c r="A170" s="94"/>
      <c r="B170" s="94"/>
      <c r="C170" s="94"/>
      <c r="D170" s="95" t="s">
        <v>63</v>
      </c>
      <c r="E170" s="151" t="str">
        <f>IF(OR(H140="",J140=""),"",IF(H140&lt;J140,G140,IF(H140&gt;=J140,E140)))</f>
        <v>D4</v>
      </c>
      <c r="F170" s="152"/>
      <c r="G170" s="153"/>
    </row>
    <row r="171" spans="1:7" ht="16.5" customHeight="1" hidden="1">
      <c r="A171" s="94"/>
      <c r="B171" s="94"/>
      <c r="C171" s="94"/>
      <c r="D171" s="95" t="s">
        <v>64</v>
      </c>
      <c r="E171" s="151" t="str">
        <f>IF(OR(H140="",J140=""),"",IF(H140&lt;J140,E140,IF(H140&gt;=J140,G140)))</f>
        <v>C2</v>
      </c>
      <c r="F171" s="152"/>
      <c r="G171" s="153"/>
    </row>
    <row r="172" spans="1:7" ht="16.5" customHeight="1" hidden="1">
      <c r="A172" s="94"/>
      <c r="B172" s="94"/>
      <c r="C172" s="94"/>
      <c r="D172" s="95" t="s">
        <v>65</v>
      </c>
      <c r="E172" s="151" t="str">
        <f>IF(OR(H137="",J137=""),"",IF(H137&lt;J137,G137,IF(H137&gt;=J137,E137)))</f>
        <v>D3</v>
      </c>
      <c r="F172" s="152"/>
      <c r="G172" s="153"/>
    </row>
    <row r="173" spans="1:7" ht="16.5" customHeight="1" hidden="1">
      <c r="A173" s="94"/>
      <c r="B173" s="94"/>
      <c r="C173" s="94"/>
      <c r="D173" s="95" t="s">
        <v>66</v>
      </c>
      <c r="E173" s="151" t="str">
        <f>IF(OR(H137="",J137=""),"",IF(H137&lt;J137,E137,IF(H137&gt;=J137,G137)))</f>
        <v>C3</v>
      </c>
      <c r="F173" s="152"/>
      <c r="G173" s="153"/>
    </row>
    <row r="174" spans="1:7" ht="16.5" customHeight="1" hidden="1">
      <c r="A174" s="94"/>
      <c r="B174" s="94"/>
      <c r="C174" s="94"/>
      <c r="D174" s="95" t="s">
        <v>67</v>
      </c>
      <c r="E174" s="151" t="str">
        <f>IF(OR(H127="",J127=""),"",IF(H127&lt;J127,G127,IF(H127&gt;=J127,E127)))</f>
        <v>A2</v>
      </c>
      <c r="F174" s="152"/>
      <c r="G174" s="153"/>
    </row>
    <row r="175" spans="1:7" ht="16.5" customHeight="1" hidden="1">
      <c r="A175" s="94"/>
      <c r="B175" s="94"/>
      <c r="C175" s="94"/>
      <c r="D175" s="95" t="s">
        <v>68</v>
      </c>
      <c r="E175" s="151" t="str">
        <f>IF(OR(H127="",J127=""),"",IF(H127&lt;J127,E127,IF(H127&gt;=J127,G127)))</f>
        <v>B4</v>
      </c>
      <c r="F175" s="152"/>
      <c r="G175" s="153"/>
    </row>
    <row r="176" spans="1:7" ht="16.5" customHeight="1" hidden="1">
      <c r="A176" s="94"/>
      <c r="B176" s="94"/>
      <c r="C176" s="94"/>
      <c r="D176" s="95" t="s">
        <v>69</v>
      </c>
      <c r="E176" s="151" t="str">
        <f>IF(OR(H124="",J124=""),"",IF(H124&lt;J124,G124,IF(H124&gt;=J124,E124)))</f>
        <v>A3</v>
      </c>
      <c r="F176" s="152"/>
      <c r="G176" s="153"/>
    </row>
    <row r="177" spans="1:7" ht="16.5" customHeight="1" hidden="1">
      <c r="A177" s="94"/>
      <c r="B177" s="94"/>
      <c r="C177" s="94"/>
      <c r="D177" s="95" t="s">
        <v>70</v>
      </c>
      <c r="E177" s="151" t="str">
        <f>IF(OR(H124="",J124=""),"",IF(H124&lt;J124,E124,IF(H124&gt;=J124,G124)))</f>
        <v>B3</v>
      </c>
      <c r="F177" s="152"/>
      <c r="G177" s="153"/>
    </row>
    <row r="178" spans="1:7" ht="16.5" customHeight="1" hidden="1">
      <c r="A178" s="94"/>
      <c r="B178" s="94"/>
      <c r="C178" s="94"/>
      <c r="D178" s="95" t="s">
        <v>71</v>
      </c>
      <c r="E178" s="151" t="str">
        <f>IF(OR(H121="",J121=""),"",IF(H121&lt;J121,G121,IF(H121&gt;=J121,E121)))</f>
        <v>B1</v>
      </c>
      <c r="F178" s="152"/>
      <c r="G178" s="153"/>
    </row>
    <row r="179" spans="1:7" ht="16.5" customHeight="1" hidden="1">
      <c r="A179" s="94"/>
      <c r="B179" s="94"/>
      <c r="C179" s="94"/>
      <c r="D179" s="95" t="s">
        <v>72</v>
      </c>
      <c r="E179" s="151" t="str">
        <f>IF(OR(H121="",J121=""),"",IF(H121&lt;J121,E121,IF(H121&gt;=J121,G121)))</f>
        <v>A4</v>
      </c>
      <c r="F179" s="152"/>
      <c r="G179" s="153"/>
    </row>
    <row r="180" spans="1:7" ht="16.5" customHeight="1" hidden="1">
      <c r="A180" s="94"/>
      <c r="B180" s="94"/>
      <c r="C180" s="94"/>
      <c r="D180" s="95">
        <v>15</v>
      </c>
      <c r="E180" s="151">
        <f>IF(OR(H123="",J123=""),"",IF(H123&lt;J123,G123,IF(H123&gt;=J123,E123)))</f>
      </c>
      <c r="F180" s="152"/>
      <c r="G180" s="153"/>
    </row>
    <row r="181" spans="1:7" ht="16.5" customHeight="1" hidden="1">
      <c r="A181" s="94"/>
      <c r="B181" s="94"/>
      <c r="C181" s="94"/>
      <c r="D181" s="95">
        <v>16</v>
      </c>
      <c r="E181" s="151">
        <f>IF(OR(H123="",J123=""),"",IF(H123&lt;J123,E123,IF(H123&gt;=J123,G123)))</f>
      </c>
      <c r="F181" s="152"/>
      <c r="G181" s="153"/>
    </row>
  </sheetData>
  <sheetProtection password="E760" sheet="1" objects="1" scenarios="1"/>
  <mergeCells count="78">
    <mergeCell ref="G14:H14"/>
    <mergeCell ref="A13:D13"/>
    <mergeCell ref="G13:H13"/>
    <mergeCell ref="A18:D18"/>
    <mergeCell ref="G18:H18"/>
    <mergeCell ref="A17:D17"/>
    <mergeCell ref="G17:H17"/>
    <mergeCell ref="A16:D16"/>
    <mergeCell ref="G16:H16"/>
    <mergeCell ref="A12:D12"/>
    <mergeCell ref="G12:H12"/>
    <mergeCell ref="A11:D11"/>
    <mergeCell ref="G11:H11"/>
    <mergeCell ref="H19:J19"/>
    <mergeCell ref="A9:D9"/>
    <mergeCell ref="A10:D10"/>
    <mergeCell ref="A15:D15"/>
    <mergeCell ref="G15:H15"/>
    <mergeCell ref="A14:D14"/>
    <mergeCell ref="A8:D8"/>
    <mergeCell ref="A7:D7"/>
    <mergeCell ref="G4:H4"/>
    <mergeCell ref="G5:H5"/>
    <mergeCell ref="G6:H6"/>
    <mergeCell ref="G7:H7"/>
    <mergeCell ref="G8:H8"/>
    <mergeCell ref="H141:J141"/>
    <mergeCell ref="A1:D1"/>
    <mergeCell ref="A2:D2"/>
    <mergeCell ref="A3:D3"/>
    <mergeCell ref="G1:H1"/>
    <mergeCell ref="G2:H2"/>
    <mergeCell ref="G3:H3"/>
    <mergeCell ref="A4:D4"/>
    <mergeCell ref="A5:D5"/>
    <mergeCell ref="A6:D6"/>
    <mergeCell ref="E120:G120"/>
    <mergeCell ref="H122:J122"/>
    <mergeCell ref="E126:G126"/>
    <mergeCell ref="H128:J128"/>
    <mergeCell ref="E123:G123"/>
    <mergeCell ref="H125:J125"/>
    <mergeCell ref="H164:J164"/>
    <mergeCell ref="E129:G129"/>
    <mergeCell ref="H135:J135"/>
    <mergeCell ref="H132:J132"/>
    <mergeCell ref="E144:G144"/>
    <mergeCell ref="H146:J146"/>
    <mergeCell ref="E162:G162"/>
    <mergeCell ref="E136:G136"/>
    <mergeCell ref="H138:J138"/>
    <mergeCell ref="E139:G139"/>
    <mergeCell ref="E170:G170"/>
    <mergeCell ref="E171:G171"/>
    <mergeCell ref="E168:G168"/>
    <mergeCell ref="E169:G169"/>
    <mergeCell ref="E166:G166"/>
    <mergeCell ref="E167:G167"/>
    <mergeCell ref="E180:G180"/>
    <mergeCell ref="A165:D165"/>
    <mergeCell ref="E178:G178"/>
    <mergeCell ref="E179:G179"/>
    <mergeCell ref="E176:G176"/>
    <mergeCell ref="E177:G177"/>
    <mergeCell ref="E174:G174"/>
    <mergeCell ref="E175:G175"/>
    <mergeCell ref="E172:G172"/>
    <mergeCell ref="E173:G173"/>
    <mergeCell ref="H158:J158"/>
    <mergeCell ref="E159:G159"/>
    <mergeCell ref="H161:J161"/>
    <mergeCell ref="E181:G181"/>
    <mergeCell ref="H143:J143"/>
    <mergeCell ref="H148:J148"/>
    <mergeCell ref="H150:J150"/>
    <mergeCell ref="H152:J152"/>
    <mergeCell ref="E154:G154"/>
    <mergeCell ref="H156:J156"/>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rowBreaks count="1" manualBreakCount="1">
    <brk id="119" max="255" man="1"/>
  </rowBreaks>
  <legacyDrawing r:id="rId1"/>
</worksheet>
</file>

<file path=xl/worksheets/sheet7.xml><?xml version="1.0" encoding="utf-8"?>
<worksheet xmlns="http://schemas.openxmlformats.org/spreadsheetml/2006/main" xmlns:r="http://schemas.openxmlformats.org/officeDocument/2006/relationships">
  <sheetPr codeName="Tabelle8"/>
  <dimension ref="A1:O21"/>
  <sheetViews>
    <sheetView showRowColHeaders="0"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3" t="s">
        <v>52</v>
      </c>
      <c r="C1" s="164"/>
      <c r="D1" s="164"/>
      <c r="E1" s="164"/>
      <c r="F1" s="164"/>
      <c r="G1" s="164"/>
      <c r="H1" s="164"/>
      <c r="I1" s="26"/>
      <c r="J1" s="26"/>
      <c r="K1" s="26"/>
      <c r="L1" s="26"/>
      <c r="M1" s="26"/>
      <c r="N1" s="26"/>
      <c r="O1" s="26"/>
    </row>
    <row r="2" spans="1:9" ht="30" customHeight="1">
      <c r="A2" s="62" t="s">
        <v>28</v>
      </c>
      <c r="B2" s="27"/>
      <c r="C2" s="28" t="s">
        <v>20</v>
      </c>
      <c r="D2" s="27" t="s">
        <v>0</v>
      </c>
      <c r="E2" s="165" t="s">
        <v>1</v>
      </c>
      <c r="F2" s="165"/>
      <c r="G2" s="165"/>
      <c r="H2" s="27" t="s">
        <v>21</v>
      </c>
      <c r="I2" s="29"/>
    </row>
    <row r="3" spans="1:15" s="61" customFormat="1" ht="18" customHeight="1">
      <c r="A3" s="32">
        <f>IF(Rechnen!$R$3=0,"",1)</f>
        <v>1</v>
      </c>
      <c r="B3" s="60" t="str">
        <f>Rechnen!K3</f>
        <v>A1</v>
      </c>
      <c r="C3" s="60">
        <f>IF(Rechnen!$R$3=0,"",Rechnen!L3)</f>
        <v>6</v>
      </c>
      <c r="D3" s="60">
        <f>IF(Rechnen!$R$3=0,"",Rechnen!M3)</f>
        <v>6</v>
      </c>
      <c r="E3" s="60">
        <f>IF(Rechnen!$R$3=0,"",Rechnen!N3)</f>
        <v>6</v>
      </c>
      <c r="F3" s="33" t="s">
        <v>9</v>
      </c>
      <c r="G3" s="60">
        <f>IF(Rechnen!$R$3=0,"",Rechnen!P3)</f>
        <v>6</v>
      </c>
      <c r="H3" s="34">
        <f aca="true" t="shared" si="0" ref="H3:H11">IF(AND(E3="",G3=""),"",(E3-G3))</f>
        <v>0</v>
      </c>
      <c r="I3" s="35"/>
      <c r="J3" s="30"/>
      <c r="K3" s="30"/>
      <c r="L3" s="31"/>
      <c r="M3" s="30"/>
      <c r="N3" s="30"/>
      <c r="O3" s="30"/>
    </row>
    <row r="4" spans="1:15" s="61" customFormat="1" ht="18" customHeight="1">
      <c r="A4" s="32">
        <f>IF(Rechnen!$R$3=0,"",2)</f>
        <v>2</v>
      </c>
      <c r="B4" s="60" t="str">
        <f>Rechnen!K4</f>
        <v>A2</v>
      </c>
      <c r="C4" s="60">
        <f>IF(Rechnen!$R$3=0,"",Rechnen!L4)</f>
        <v>6</v>
      </c>
      <c r="D4" s="60">
        <f>IF(Rechnen!$R$3=0,"",Rechnen!M4)</f>
        <v>6</v>
      </c>
      <c r="E4" s="60">
        <f>IF(Rechnen!$R$3=0,"",Rechnen!N4)</f>
        <v>6</v>
      </c>
      <c r="F4" s="33" t="s">
        <v>9</v>
      </c>
      <c r="G4" s="60">
        <f>IF(Rechnen!$R$3=0,"",Rechnen!P4)</f>
        <v>6</v>
      </c>
      <c r="H4" s="34">
        <f t="shared" si="0"/>
        <v>0</v>
      </c>
      <c r="I4" s="35"/>
      <c r="J4" s="30"/>
      <c r="K4" s="30"/>
      <c r="L4" s="31"/>
      <c r="M4" s="30"/>
      <c r="N4" s="30"/>
      <c r="O4" s="30"/>
    </row>
    <row r="5" spans="1:15" s="61" customFormat="1" ht="18" customHeight="1">
      <c r="A5" s="32">
        <f>IF(Rechnen!$R$3=0,"",3)</f>
        <v>3</v>
      </c>
      <c r="B5" s="60" t="str">
        <f>Rechnen!K5</f>
        <v>A3</v>
      </c>
      <c r="C5" s="60">
        <f>IF(Rechnen!$R$3=0,"",Rechnen!L5)</f>
        <v>6</v>
      </c>
      <c r="D5" s="60">
        <f>IF(Rechnen!$R$3=0,"",Rechnen!M5)</f>
        <v>6</v>
      </c>
      <c r="E5" s="60">
        <f>IF(Rechnen!$R$3=0,"",Rechnen!N5)</f>
        <v>6</v>
      </c>
      <c r="F5" s="33" t="s">
        <v>9</v>
      </c>
      <c r="G5" s="60">
        <f>IF(Rechnen!$R$3=0,"",Rechnen!P5)</f>
        <v>6</v>
      </c>
      <c r="H5" s="34">
        <f t="shared" si="0"/>
        <v>0</v>
      </c>
      <c r="I5" s="35"/>
      <c r="J5" s="30"/>
      <c r="K5" s="30"/>
      <c r="L5" s="31"/>
      <c r="M5" s="30"/>
      <c r="N5" s="30"/>
      <c r="O5" s="30"/>
    </row>
    <row r="6" spans="1:15" s="61" customFormat="1" ht="18" customHeight="1">
      <c r="A6" s="32">
        <f>IF(Rechnen!$R$3=0,"",4)</f>
        <v>4</v>
      </c>
      <c r="B6" s="60" t="str">
        <f>Rechnen!K6</f>
        <v>A4</v>
      </c>
      <c r="C6" s="60">
        <f>IF(Rechnen!$R$3=0,"",Rechnen!L6)</f>
        <v>6</v>
      </c>
      <c r="D6" s="60">
        <f>IF(Rechnen!$R$3=0,"",Rechnen!M6)</f>
        <v>6</v>
      </c>
      <c r="E6" s="60">
        <f>IF(Rechnen!$R$3=0,"",Rechnen!N6)</f>
        <v>6</v>
      </c>
      <c r="F6" s="33" t="s">
        <v>9</v>
      </c>
      <c r="G6" s="60">
        <f>IF(Rechnen!$R$3=0,"",Rechnen!P6)</f>
        <v>6</v>
      </c>
      <c r="H6" s="34">
        <f t="shared" si="0"/>
        <v>0</v>
      </c>
      <c r="I6" s="35"/>
      <c r="J6" s="30"/>
      <c r="K6" s="30"/>
      <c r="L6" s="31"/>
      <c r="M6" s="30"/>
      <c r="N6" s="30"/>
      <c r="O6" s="30"/>
    </row>
    <row r="7" spans="1:15" s="61" customFormat="1" ht="18" customHeight="1">
      <c r="A7" s="32">
        <f>IF(Rechnen!$R$3=0,"",5)</f>
        <v>5</v>
      </c>
      <c r="B7" s="60" t="str">
        <f>Rechnen!K7</f>
        <v>A5</v>
      </c>
      <c r="C7" s="60">
        <f>IF(Rechnen!$R$3=0,"",Rechnen!L7)</f>
        <v>6</v>
      </c>
      <c r="D7" s="60">
        <f>IF(Rechnen!$R$3=0,"",Rechnen!M7)</f>
        <v>6</v>
      </c>
      <c r="E7" s="60">
        <f>IF(Rechnen!$R$3=0,"",Rechnen!N7)</f>
        <v>6</v>
      </c>
      <c r="F7" s="33" t="s">
        <v>9</v>
      </c>
      <c r="G7" s="60">
        <f>IF(Rechnen!$R$3=0,"",Rechnen!P7)</f>
        <v>6</v>
      </c>
      <c r="H7" s="34">
        <f t="shared" si="0"/>
        <v>0</v>
      </c>
      <c r="I7" s="40"/>
      <c r="J7" s="38"/>
      <c r="K7" s="40"/>
      <c r="L7" s="37"/>
      <c r="M7" s="38"/>
      <c r="N7" s="39"/>
      <c r="O7" s="39"/>
    </row>
    <row r="8" spans="1:15" s="61" customFormat="1" ht="18" customHeight="1">
      <c r="A8" s="32">
        <f>IF(Rechnen!$R$3=0,"",6)</f>
        <v>6</v>
      </c>
      <c r="B8" s="60" t="str">
        <f>Rechnen!K8</f>
        <v>A6</v>
      </c>
      <c r="C8" s="60">
        <f>IF(Rechnen!$R$3=0,"",Rechnen!L8)</f>
        <v>6</v>
      </c>
      <c r="D8" s="60">
        <f>IF(Rechnen!$R$3=0,"",Rechnen!M8)</f>
        <v>6</v>
      </c>
      <c r="E8" s="60">
        <f>IF(Rechnen!$R$3=0,"",Rechnen!N8)</f>
        <v>6</v>
      </c>
      <c r="F8" s="33" t="s">
        <v>9</v>
      </c>
      <c r="G8" s="60">
        <f>IF(Rechnen!$R$3=0,"",Rechnen!P8)</f>
        <v>6</v>
      </c>
      <c r="H8" s="34">
        <f t="shared" si="0"/>
        <v>0</v>
      </c>
      <c r="I8" s="41"/>
      <c r="J8" s="42"/>
      <c r="K8" s="42"/>
      <c r="L8" s="42"/>
      <c r="M8" s="42"/>
      <c r="N8" s="42"/>
      <c r="O8" s="42"/>
    </row>
    <row r="9" spans="1:15" s="61" customFormat="1" ht="18" customHeight="1">
      <c r="A9" s="32">
        <f>IF(Rechnen!$R$3=0,"",7)</f>
        <v>7</v>
      </c>
      <c r="B9" s="60" t="str">
        <f>Rechnen!K9</f>
        <v>A7</v>
      </c>
      <c r="C9" s="60">
        <f>IF(Rechnen!$R$3=0,"",Rechnen!L9)</f>
        <v>6</v>
      </c>
      <c r="D9" s="60">
        <f>IF(Rechnen!$R$3=0,"",Rechnen!M9)</f>
        <v>6</v>
      </c>
      <c r="E9" s="60">
        <f>IF(Rechnen!$R$3=0,"",Rechnen!N9)</f>
        <v>6</v>
      </c>
      <c r="F9" s="33" t="s">
        <v>9</v>
      </c>
      <c r="G9" s="60">
        <f>IF(Rechnen!$R$3=0,"",Rechnen!P9)</f>
        <v>6</v>
      </c>
      <c r="H9" s="34">
        <f t="shared" si="0"/>
        <v>0</v>
      </c>
      <c r="I9" s="36"/>
      <c r="J9" s="30"/>
      <c r="K9" s="30"/>
      <c r="L9" s="31"/>
      <c r="M9" s="30"/>
      <c r="N9" s="30"/>
      <c r="O9" s="30"/>
    </row>
    <row r="10" spans="1:15" s="61" customFormat="1" ht="18" customHeight="1" hidden="1">
      <c r="A10" s="32">
        <f>IF(Rechnen!$R$3=0,"",8)</f>
        <v>8</v>
      </c>
      <c r="B10" s="60">
        <f>Rechnen!K10</f>
        <v>0</v>
      </c>
      <c r="C10" s="60">
        <f>IF(Rechnen!$R$3=0,"",Rechnen!L10)</f>
        <v>0</v>
      </c>
      <c r="D10" s="60">
        <f>IF(Rechnen!$R$3=0,"",Rechnen!M10)</f>
        <v>0</v>
      </c>
      <c r="E10" s="60">
        <f>IF(Rechnen!$R$3=0,"",Rechnen!N10)</f>
        <v>0</v>
      </c>
      <c r="F10" s="33" t="s">
        <v>9</v>
      </c>
      <c r="G10" s="60">
        <f>IF(Rechnen!$R$3=0,"",Rechnen!P10)</f>
        <v>0</v>
      </c>
      <c r="H10" s="34">
        <f t="shared" si="0"/>
        <v>0</v>
      </c>
      <c r="I10" s="31"/>
      <c r="J10" s="30"/>
      <c r="K10" s="30"/>
      <c r="L10" s="31"/>
      <c r="M10" s="30"/>
      <c r="N10" s="30"/>
      <c r="O10" s="30"/>
    </row>
    <row r="11" spans="1:15" s="61" customFormat="1" ht="18" customHeight="1" hidden="1">
      <c r="A11" s="32">
        <f>IF(Rechnen!$R$3=0,"",9)</f>
        <v>9</v>
      </c>
      <c r="B11" s="60">
        <f>Rechnen!K11</f>
        <v>0</v>
      </c>
      <c r="C11" s="60">
        <f>IF(Rechnen!$R$3=0,"",Rechnen!L11)</f>
        <v>0</v>
      </c>
      <c r="D11" s="60">
        <f>IF(Rechnen!$R$3=0,"",Rechnen!M11)</f>
        <v>0</v>
      </c>
      <c r="E11" s="60">
        <f>IF(Rechnen!$R$3=0,"",Rechnen!N11)</f>
        <v>0</v>
      </c>
      <c r="F11" s="33" t="s">
        <v>9</v>
      </c>
      <c r="G11" s="60">
        <f>IF(Rechnen!$R$3=0,"",Rechnen!P11)</f>
        <v>0</v>
      </c>
      <c r="H11" s="34">
        <f t="shared" si="0"/>
        <v>0</v>
      </c>
      <c r="I11" s="31"/>
      <c r="J11" s="30"/>
      <c r="K11" s="30"/>
      <c r="L11" s="31"/>
      <c r="M11" s="30"/>
      <c r="N11" s="30"/>
      <c r="O11" s="30"/>
    </row>
    <row r="12" spans="1:15" ht="75" customHeight="1">
      <c r="A12" s="62"/>
      <c r="B12" s="166" t="s">
        <v>53</v>
      </c>
      <c r="C12" s="167"/>
      <c r="D12" s="167"/>
      <c r="E12" s="167"/>
      <c r="F12" s="167"/>
      <c r="G12" s="167"/>
      <c r="H12" s="167"/>
      <c r="I12" s="26"/>
      <c r="J12" s="26"/>
      <c r="K12" s="26"/>
      <c r="L12" s="26"/>
      <c r="M12" s="26"/>
      <c r="N12" s="26"/>
      <c r="O12" s="26"/>
    </row>
    <row r="13" spans="1:8" ht="18" customHeight="1">
      <c r="A13" s="168" t="s">
        <v>28</v>
      </c>
      <c r="B13" s="165"/>
      <c r="C13" s="171" t="s">
        <v>20</v>
      </c>
      <c r="D13" s="165" t="s">
        <v>0</v>
      </c>
      <c r="E13" s="165" t="s">
        <v>1</v>
      </c>
      <c r="F13" s="165"/>
      <c r="G13" s="165"/>
      <c r="H13" s="165" t="s">
        <v>21</v>
      </c>
    </row>
    <row r="14" spans="1:8" ht="15" customHeight="1">
      <c r="A14" s="169"/>
      <c r="B14" s="170"/>
      <c r="C14" s="172"/>
      <c r="D14" s="170"/>
      <c r="E14" s="170"/>
      <c r="F14" s="170"/>
      <c r="G14" s="170"/>
      <c r="H14" s="170"/>
    </row>
    <row r="15" spans="1:15" s="61" customFormat="1" ht="15">
      <c r="A15" s="32">
        <f>IF(Rechnen!$R$17=0,"",1)</f>
        <v>1</v>
      </c>
      <c r="B15" s="60" t="str">
        <f>Rechnen!K17</f>
        <v>B1</v>
      </c>
      <c r="C15" s="60">
        <f>IF(Rechnen!$R$17=0,"",Rechnen!L17)</f>
        <v>6</v>
      </c>
      <c r="D15" s="60">
        <f>IF(Rechnen!$R$17=0,"",Rechnen!M17)</f>
        <v>6</v>
      </c>
      <c r="E15" s="60">
        <f>IF(Rechnen!$R$17=0,"",Rechnen!N17)</f>
        <v>6</v>
      </c>
      <c r="F15" s="33" t="s">
        <v>9</v>
      </c>
      <c r="G15" s="60">
        <f>IF(Rechnen!$R$17=0,"",Rechnen!P17)</f>
        <v>6</v>
      </c>
      <c r="H15" s="34">
        <f aca="true" t="shared" si="1" ref="H15:H21">IF(AND(E15="",G15=""),"",(E15-G15))</f>
        <v>0</v>
      </c>
      <c r="I15" s="31"/>
      <c r="J15" s="30"/>
      <c r="K15" s="30"/>
      <c r="L15" s="31"/>
      <c r="M15" s="30"/>
      <c r="N15" s="30"/>
      <c r="O15" s="30"/>
    </row>
    <row r="16" spans="1:15" s="61" customFormat="1" ht="15">
      <c r="A16" s="32">
        <f>IF(Rechnen!$R$17=0,"",2)</f>
        <v>2</v>
      </c>
      <c r="B16" s="60" t="str">
        <f>Rechnen!K19</f>
        <v>B3</v>
      </c>
      <c r="C16" s="60">
        <f>IF(Rechnen!$R$17=0,"",Rechnen!L19)</f>
        <v>6</v>
      </c>
      <c r="D16" s="60">
        <f>IF(Rechnen!$R$17=0,"",Rechnen!M19)</f>
        <v>6</v>
      </c>
      <c r="E16" s="60">
        <f>IF(Rechnen!$R$17=0,"",Rechnen!N19)</f>
        <v>6</v>
      </c>
      <c r="F16" s="33" t="s">
        <v>9</v>
      </c>
      <c r="G16" s="60">
        <f>IF(Rechnen!$R$17=0,"",Rechnen!P19)</f>
        <v>6</v>
      </c>
      <c r="H16" s="34">
        <f t="shared" si="1"/>
        <v>0</v>
      </c>
      <c r="I16" s="31"/>
      <c r="J16" s="30"/>
      <c r="K16" s="30"/>
      <c r="L16" s="31"/>
      <c r="M16" s="30"/>
      <c r="N16" s="30"/>
      <c r="O16" s="30"/>
    </row>
    <row r="17" spans="1:15" s="61" customFormat="1" ht="15">
      <c r="A17" s="32">
        <f>IF(Rechnen!$R$17=0,"",3)</f>
        <v>3</v>
      </c>
      <c r="B17" s="60" t="str">
        <f>Rechnen!K20</f>
        <v>B4</v>
      </c>
      <c r="C17" s="60">
        <f>IF(Rechnen!$R$17=0,"",Rechnen!L20)</f>
        <v>6</v>
      </c>
      <c r="D17" s="60">
        <f>IF(Rechnen!$R$17=0,"",Rechnen!M20)</f>
        <v>6</v>
      </c>
      <c r="E17" s="60">
        <f>IF(Rechnen!$R$17=0,"",Rechnen!N20)</f>
        <v>6</v>
      </c>
      <c r="F17" s="33" t="s">
        <v>9</v>
      </c>
      <c r="G17" s="60">
        <f>IF(Rechnen!$R$17=0,"",Rechnen!P20)</f>
        <v>6</v>
      </c>
      <c r="H17" s="34">
        <f t="shared" si="1"/>
        <v>0</v>
      </c>
      <c r="I17" s="31"/>
      <c r="J17" s="30"/>
      <c r="K17" s="30"/>
      <c r="L17" s="31"/>
      <c r="M17" s="30"/>
      <c r="N17" s="30"/>
      <c r="O17" s="30"/>
    </row>
    <row r="18" spans="1:15" s="61" customFormat="1" ht="15">
      <c r="A18" s="32">
        <f>IF(Rechnen!$R$17=0,"",4)</f>
        <v>4</v>
      </c>
      <c r="B18" s="60" t="str">
        <f>Rechnen!K21</f>
        <v>B5</v>
      </c>
      <c r="C18" s="60">
        <f>IF(Rechnen!$R$17=0,"",Rechnen!L21)</f>
        <v>6</v>
      </c>
      <c r="D18" s="60">
        <f>IF(Rechnen!$R$17=0,"",Rechnen!M21)</f>
        <v>6</v>
      </c>
      <c r="E18" s="60">
        <f>IF(Rechnen!$R$17=0,"",Rechnen!N21)</f>
        <v>6</v>
      </c>
      <c r="F18" s="33" t="s">
        <v>9</v>
      </c>
      <c r="G18" s="60">
        <f>IF(Rechnen!$R$17=0,"",Rechnen!P21)</f>
        <v>6</v>
      </c>
      <c r="H18" s="34">
        <f t="shared" si="1"/>
        <v>0</v>
      </c>
      <c r="I18" s="31"/>
      <c r="J18" s="30"/>
      <c r="K18" s="30"/>
      <c r="L18" s="31"/>
      <c r="M18" s="30"/>
      <c r="N18" s="30"/>
      <c r="O18" s="30"/>
    </row>
    <row r="19" spans="1:15" s="61" customFormat="1" ht="15">
      <c r="A19" s="32">
        <f>IF(Rechnen!$R$17=0,"",5)</f>
        <v>5</v>
      </c>
      <c r="B19" s="60" t="str">
        <f>Rechnen!K22</f>
        <v>B6</v>
      </c>
      <c r="C19" s="60">
        <f>IF(Rechnen!$R$17=0,"",Rechnen!L22)</f>
        <v>6</v>
      </c>
      <c r="D19" s="60">
        <f>IF(Rechnen!$R$17=0,"",Rechnen!M22)</f>
        <v>6</v>
      </c>
      <c r="E19" s="60">
        <f>IF(Rechnen!$R$17=0,"",Rechnen!N22)</f>
        <v>6</v>
      </c>
      <c r="F19" s="33" t="s">
        <v>9</v>
      </c>
      <c r="G19" s="60">
        <f>IF(Rechnen!$R$17=0,"",Rechnen!P22)</f>
        <v>6</v>
      </c>
      <c r="H19" s="34">
        <f t="shared" si="1"/>
        <v>0</v>
      </c>
      <c r="I19" s="31"/>
      <c r="J19" s="30"/>
      <c r="K19" s="30"/>
      <c r="L19" s="31"/>
      <c r="M19" s="30"/>
      <c r="N19" s="30"/>
      <c r="O19" s="30"/>
    </row>
    <row r="20" spans="1:15" s="61" customFormat="1" ht="15">
      <c r="A20" s="32">
        <f>IF(Rechnen!$R$17=0,"",6)</f>
        <v>6</v>
      </c>
      <c r="B20" s="60" t="str">
        <f>Rechnen!K23</f>
        <v>B7</v>
      </c>
      <c r="C20" s="60">
        <f>IF(Rechnen!$R$17=0,"",Rechnen!L23)</f>
        <v>6</v>
      </c>
      <c r="D20" s="60">
        <f>IF(Rechnen!$R$17=0,"",Rechnen!M23)</f>
        <v>6</v>
      </c>
      <c r="E20" s="60">
        <f>IF(Rechnen!$R$17=0,"",Rechnen!N23)</f>
        <v>6</v>
      </c>
      <c r="F20" s="33" t="s">
        <v>9</v>
      </c>
      <c r="G20" s="60">
        <f>IF(Rechnen!$R$17=0,"",Rechnen!P23)</f>
        <v>6</v>
      </c>
      <c r="H20" s="34">
        <f t="shared" si="1"/>
        <v>0</v>
      </c>
      <c r="I20" s="31"/>
      <c r="J20" s="30"/>
      <c r="K20" s="30"/>
      <c r="L20" s="31"/>
      <c r="M20" s="30"/>
      <c r="N20" s="30"/>
      <c r="O20" s="30"/>
    </row>
    <row r="21" spans="1:15" s="61" customFormat="1" ht="15">
      <c r="A21" s="32">
        <f>IF(Rechnen!$R$17=0,"",7)</f>
        <v>7</v>
      </c>
      <c r="B21" s="60" t="str">
        <f>Rechnen!K18</f>
        <v>B2</v>
      </c>
      <c r="C21" s="60">
        <f>IF(Rechnen!$R$17=0,"",Rechnen!L18)</f>
        <v>6</v>
      </c>
      <c r="D21" s="60">
        <f>IF(Rechnen!$R$17=0,"",Rechnen!M18)</f>
        <v>6</v>
      </c>
      <c r="E21" s="60">
        <f>IF(Rechnen!$R$17=0,"",Rechnen!N18)</f>
        <v>6</v>
      </c>
      <c r="F21" s="33" t="s">
        <v>9</v>
      </c>
      <c r="G21" s="60">
        <f>IF(Rechnen!$R$17=0,"",Rechnen!P18)</f>
        <v>8</v>
      </c>
      <c r="H21" s="34">
        <f t="shared" si="1"/>
        <v>-2</v>
      </c>
      <c r="I21" s="31"/>
      <c r="J21" s="30"/>
      <c r="K21" s="30"/>
      <c r="L21" s="31"/>
      <c r="M21" s="30"/>
      <c r="N21" s="30"/>
      <c r="O21"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9"/>
  <dimension ref="A1:O21"/>
  <sheetViews>
    <sheetView showRowColHeaders="0"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3" t="s">
        <v>109</v>
      </c>
      <c r="C1" s="164"/>
      <c r="D1" s="164"/>
      <c r="E1" s="164"/>
      <c r="F1" s="164"/>
      <c r="G1" s="164"/>
      <c r="H1" s="164"/>
      <c r="I1" s="26"/>
      <c r="J1" s="26"/>
      <c r="K1" s="26"/>
      <c r="L1" s="26"/>
      <c r="M1" s="26"/>
      <c r="N1" s="26"/>
      <c r="O1" s="26"/>
    </row>
    <row r="2" spans="1:9" ht="30" customHeight="1">
      <c r="A2" s="62" t="s">
        <v>28</v>
      </c>
      <c r="B2" s="27"/>
      <c r="C2" s="28" t="s">
        <v>20</v>
      </c>
      <c r="D2" s="27" t="s">
        <v>0</v>
      </c>
      <c r="E2" s="165" t="s">
        <v>1</v>
      </c>
      <c r="F2" s="165"/>
      <c r="G2" s="165"/>
      <c r="H2" s="27" t="s">
        <v>21</v>
      </c>
      <c r="I2" s="29"/>
    </row>
    <row r="3" spans="1:15" s="61" customFormat="1" ht="18" customHeight="1">
      <c r="A3" s="32">
        <f>IF(Rechnen2!$R$3=0,"",1)</f>
        <v>1</v>
      </c>
      <c r="B3" s="60" t="str">
        <f>Rechnen2!K3</f>
        <v>C1</v>
      </c>
      <c r="C3" s="60">
        <f>IF(Rechnen2!$R$3=0,"",Rechnen2!L3)</f>
        <v>6</v>
      </c>
      <c r="D3" s="60">
        <f>IF(Rechnen2!$R$3=0,"",Rechnen2!M3)</f>
        <v>6</v>
      </c>
      <c r="E3" s="60">
        <f>IF(Rechnen2!$R$3=0,"",Rechnen2!N3)</f>
        <v>6</v>
      </c>
      <c r="F3" s="33" t="s">
        <v>9</v>
      </c>
      <c r="G3" s="60">
        <f>IF(Rechnen2!$R$3=0,"",Rechnen2!P3)</f>
        <v>6</v>
      </c>
      <c r="H3" s="34">
        <f aca="true" t="shared" si="0" ref="H3:H11">IF(AND(E3="",G3=""),"",(E3-G3))</f>
        <v>0</v>
      </c>
      <c r="I3" s="35"/>
      <c r="J3" s="30"/>
      <c r="K3" s="30"/>
      <c r="L3" s="31"/>
      <c r="M3" s="30"/>
      <c r="N3" s="30"/>
      <c r="O3" s="30"/>
    </row>
    <row r="4" spans="1:15" s="61" customFormat="1" ht="18" customHeight="1">
      <c r="A4" s="32">
        <f>IF(Rechnen2!$R$3=0,"",2)</f>
        <v>2</v>
      </c>
      <c r="B4" s="60" t="str">
        <f>Rechnen2!K4</f>
        <v>C2</v>
      </c>
      <c r="C4" s="60">
        <f>IF(Rechnen2!$R$3=0,"",Rechnen2!L4)</f>
        <v>6</v>
      </c>
      <c r="D4" s="60">
        <f>IF(Rechnen2!$R$3=0,"",Rechnen2!M4)</f>
        <v>6</v>
      </c>
      <c r="E4" s="60">
        <f>IF(Rechnen2!$R$3=0,"",Rechnen2!N4)</f>
        <v>6</v>
      </c>
      <c r="F4" s="33" t="s">
        <v>9</v>
      </c>
      <c r="G4" s="60">
        <f>IF(Rechnen2!$R$3=0,"",Rechnen2!P4)</f>
        <v>6</v>
      </c>
      <c r="H4" s="34">
        <f t="shared" si="0"/>
        <v>0</v>
      </c>
      <c r="I4" s="35"/>
      <c r="J4" s="30"/>
      <c r="K4" s="30"/>
      <c r="L4" s="31"/>
      <c r="M4" s="30"/>
      <c r="N4" s="30"/>
      <c r="O4" s="30"/>
    </row>
    <row r="5" spans="1:15" s="61" customFormat="1" ht="18" customHeight="1">
      <c r="A5" s="32">
        <f>IF(Rechnen2!$R$3=0,"",3)</f>
        <v>3</v>
      </c>
      <c r="B5" s="60" t="str">
        <f>Rechnen2!K5</f>
        <v>C3</v>
      </c>
      <c r="C5" s="60">
        <f>IF(Rechnen2!$R$3=0,"",Rechnen2!L5)</f>
        <v>6</v>
      </c>
      <c r="D5" s="60">
        <f>IF(Rechnen2!$R$3=0,"",Rechnen2!M5)</f>
        <v>6</v>
      </c>
      <c r="E5" s="60">
        <f>IF(Rechnen2!$R$3=0,"",Rechnen2!N5)</f>
        <v>6</v>
      </c>
      <c r="F5" s="33" t="s">
        <v>9</v>
      </c>
      <c r="G5" s="60">
        <f>IF(Rechnen2!$R$3=0,"",Rechnen2!P5)</f>
        <v>6</v>
      </c>
      <c r="H5" s="34">
        <f t="shared" si="0"/>
        <v>0</v>
      </c>
      <c r="I5" s="35"/>
      <c r="J5" s="30"/>
      <c r="K5" s="30"/>
      <c r="L5" s="31"/>
      <c r="M5" s="30"/>
      <c r="N5" s="30"/>
      <c r="O5" s="30"/>
    </row>
    <row r="6" spans="1:15" s="61" customFormat="1" ht="18" customHeight="1">
      <c r="A6" s="32">
        <f>IF(Rechnen2!$R$3=0,"",4)</f>
        <v>4</v>
      </c>
      <c r="B6" s="60" t="str">
        <f>Rechnen2!K6</f>
        <v>C4</v>
      </c>
      <c r="C6" s="60">
        <f>IF(Rechnen2!$R$3=0,"",Rechnen2!L6)</f>
        <v>6</v>
      </c>
      <c r="D6" s="60">
        <f>IF(Rechnen2!$R$3=0,"",Rechnen2!M6)</f>
        <v>6</v>
      </c>
      <c r="E6" s="60">
        <f>IF(Rechnen2!$R$3=0,"",Rechnen2!N6)</f>
        <v>6</v>
      </c>
      <c r="F6" s="33" t="s">
        <v>9</v>
      </c>
      <c r="G6" s="60">
        <f>IF(Rechnen2!$R$3=0,"",Rechnen2!P6)</f>
        <v>6</v>
      </c>
      <c r="H6" s="34">
        <f t="shared" si="0"/>
        <v>0</v>
      </c>
      <c r="I6" s="35"/>
      <c r="J6" s="30"/>
      <c r="K6" s="30"/>
      <c r="L6" s="31"/>
      <c r="M6" s="30"/>
      <c r="N6" s="30"/>
      <c r="O6" s="30"/>
    </row>
    <row r="7" spans="1:15" s="61" customFormat="1" ht="18" customHeight="1">
      <c r="A7" s="32">
        <f>IF(Rechnen2!$R$3=0,"",5)</f>
        <v>5</v>
      </c>
      <c r="B7" s="60" t="str">
        <f>Rechnen2!K7</f>
        <v>C5</v>
      </c>
      <c r="C7" s="60">
        <f>IF(Rechnen2!$R$3=0,"",Rechnen2!L7)</f>
        <v>6</v>
      </c>
      <c r="D7" s="60">
        <f>IF(Rechnen2!$R$3=0,"",Rechnen2!M7)</f>
        <v>6</v>
      </c>
      <c r="E7" s="60">
        <f>IF(Rechnen2!$R$3=0,"",Rechnen2!N7)</f>
        <v>6</v>
      </c>
      <c r="F7" s="33" t="s">
        <v>9</v>
      </c>
      <c r="G7" s="60">
        <f>IF(Rechnen2!$R$3=0,"",Rechnen2!P7)</f>
        <v>6</v>
      </c>
      <c r="H7" s="34">
        <f t="shared" si="0"/>
        <v>0</v>
      </c>
      <c r="I7" s="40"/>
      <c r="J7" s="38"/>
      <c r="K7" s="40"/>
      <c r="L7" s="37"/>
      <c r="M7" s="38"/>
      <c r="N7" s="39"/>
      <c r="O7" s="39"/>
    </row>
    <row r="8" spans="1:15" s="61" customFormat="1" ht="18" customHeight="1">
      <c r="A8" s="32">
        <f>IF(Rechnen2!$R$3=0,"",6)</f>
        <v>6</v>
      </c>
      <c r="B8" s="60" t="str">
        <f>Rechnen2!K8</f>
        <v>C6</v>
      </c>
      <c r="C8" s="60">
        <f>IF(Rechnen2!$R$3=0,"",Rechnen2!L8)</f>
        <v>6</v>
      </c>
      <c r="D8" s="60">
        <f>IF(Rechnen2!$R$3=0,"",Rechnen2!M8)</f>
        <v>6</v>
      </c>
      <c r="E8" s="60">
        <f>IF(Rechnen2!$R$3=0,"",Rechnen2!N8)</f>
        <v>6</v>
      </c>
      <c r="F8" s="33" t="s">
        <v>9</v>
      </c>
      <c r="G8" s="60">
        <f>IF(Rechnen2!$R$3=0,"",Rechnen2!P8)</f>
        <v>6</v>
      </c>
      <c r="H8" s="34">
        <f t="shared" si="0"/>
        <v>0</v>
      </c>
      <c r="I8" s="41"/>
      <c r="J8" s="42"/>
      <c r="K8" s="42"/>
      <c r="L8" s="42"/>
      <c r="M8" s="42"/>
      <c r="N8" s="42"/>
      <c r="O8" s="42"/>
    </row>
    <row r="9" spans="1:15" s="61" customFormat="1" ht="18" customHeight="1">
      <c r="A9" s="32">
        <f>IF(Rechnen2!$R$3=0,"",7)</f>
        <v>7</v>
      </c>
      <c r="B9" s="60" t="str">
        <f>Rechnen2!K9</f>
        <v>C7</v>
      </c>
      <c r="C9" s="60">
        <f>IF(Rechnen2!$R$3=0,"",Rechnen2!L9)</f>
        <v>6</v>
      </c>
      <c r="D9" s="60">
        <f>IF(Rechnen2!$R$3=0,"",Rechnen2!M9)</f>
        <v>6</v>
      </c>
      <c r="E9" s="60">
        <f>IF(Rechnen2!$R$3=0,"",Rechnen2!N9)</f>
        <v>6</v>
      </c>
      <c r="F9" s="33" t="s">
        <v>9</v>
      </c>
      <c r="G9" s="60">
        <f>IF(Rechnen2!$R$3=0,"",Rechnen2!P9)</f>
        <v>6</v>
      </c>
      <c r="H9" s="34">
        <f t="shared" si="0"/>
        <v>0</v>
      </c>
      <c r="I9" s="36"/>
      <c r="J9" s="30"/>
      <c r="K9" s="30"/>
      <c r="L9" s="31"/>
      <c r="M9" s="30"/>
      <c r="N9" s="30"/>
      <c r="O9" s="30"/>
    </row>
    <row r="10" spans="1:15" s="61" customFormat="1" ht="18" customHeight="1" hidden="1">
      <c r="A10" s="32">
        <f>IF(Rechnen2!$R$3=0,"",8)</f>
        <v>8</v>
      </c>
      <c r="B10" s="60" t="str">
        <f>Rechnen2!K10</f>
        <v>Gruppe C</v>
      </c>
      <c r="C10" s="60">
        <f>IF(Rechnen2!$R$3=0,"",Rechnen2!L10)</f>
        <v>0</v>
      </c>
      <c r="D10" s="60">
        <f>IF(Rechnen2!$R$3=0,"",Rechnen2!M10)</f>
        <v>0</v>
      </c>
      <c r="E10" s="60">
        <f>IF(Rechnen2!$R$3=0,"",Rechnen2!N10)</f>
        <v>0</v>
      </c>
      <c r="F10" s="33" t="s">
        <v>9</v>
      </c>
      <c r="G10" s="60">
        <f>IF(Rechnen2!$R$3=0,"",Rechnen2!P10)</f>
        <v>0</v>
      </c>
      <c r="H10" s="34">
        <f t="shared" si="0"/>
        <v>0</v>
      </c>
      <c r="I10" s="31"/>
      <c r="J10" s="30"/>
      <c r="K10" s="30"/>
      <c r="L10" s="31"/>
      <c r="M10" s="30"/>
      <c r="N10" s="30"/>
      <c r="O10" s="30"/>
    </row>
    <row r="11" spans="1:15" s="61" customFormat="1" ht="18" customHeight="1" hidden="1">
      <c r="A11" s="32">
        <f>IF(Rechnen2!$R$3=0,"",9)</f>
        <v>9</v>
      </c>
      <c r="B11" s="60" t="str">
        <f>Rechnen2!K11</f>
        <v>C1</v>
      </c>
      <c r="C11" s="60">
        <f>IF(Rechnen2!$R$3=0,"",Rechnen2!L11)</f>
        <v>0</v>
      </c>
      <c r="D11" s="60">
        <f>IF(Rechnen2!$R$3=0,"",Rechnen2!M11)</f>
        <v>0</v>
      </c>
      <c r="E11" s="60">
        <f>IF(Rechnen2!$R$3=0,"",Rechnen2!N11)</f>
        <v>0</v>
      </c>
      <c r="F11" s="33" t="s">
        <v>9</v>
      </c>
      <c r="G11" s="60">
        <f>IF(Rechnen2!$R$3=0,"",Rechnen2!P11)</f>
        <v>0</v>
      </c>
      <c r="H11" s="34">
        <f t="shared" si="0"/>
        <v>0</v>
      </c>
      <c r="I11" s="31"/>
      <c r="J11" s="30"/>
      <c r="K11" s="30"/>
      <c r="L11" s="31"/>
      <c r="M11" s="30"/>
      <c r="N11" s="30"/>
      <c r="O11" s="30"/>
    </row>
    <row r="12" spans="1:15" ht="75" customHeight="1">
      <c r="A12" s="62"/>
      <c r="B12" s="166" t="s">
        <v>110</v>
      </c>
      <c r="C12" s="167"/>
      <c r="D12" s="167"/>
      <c r="E12" s="167"/>
      <c r="F12" s="167"/>
      <c r="G12" s="167"/>
      <c r="H12" s="167"/>
      <c r="I12" s="26"/>
      <c r="J12" s="26"/>
      <c r="K12" s="26"/>
      <c r="L12" s="26"/>
      <c r="M12" s="26"/>
      <c r="N12" s="26"/>
      <c r="O12" s="26"/>
    </row>
    <row r="13" spans="1:8" ht="18" customHeight="1">
      <c r="A13" s="168" t="s">
        <v>28</v>
      </c>
      <c r="B13" s="165"/>
      <c r="C13" s="171" t="s">
        <v>20</v>
      </c>
      <c r="D13" s="165" t="s">
        <v>0</v>
      </c>
      <c r="E13" s="165" t="s">
        <v>1</v>
      </c>
      <c r="F13" s="165"/>
      <c r="G13" s="165"/>
      <c r="H13" s="165" t="s">
        <v>21</v>
      </c>
    </row>
    <row r="14" spans="1:8" ht="15" customHeight="1">
      <c r="A14" s="169"/>
      <c r="B14" s="170"/>
      <c r="C14" s="172"/>
      <c r="D14" s="170"/>
      <c r="E14" s="170"/>
      <c r="F14" s="170"/>
      <c r="G14" s="170"/>
      <c r="H14" s="170"/>
    </row>
    <row r="15" spans="1:15" s="61" customFormat="1" ht="15">
      <c r="A15" s="32">
        <f>IF(Rechnen2!$R$17=0,"",1)</f>
        <v>1</v>
      </c>
      <c r="B15" s="60" t="str">
        <f>Rechnen2!K17</f>
        <v>D1</v>
      </c>
      <c r="C15" s="60">
        <f>IF(Rechnen2!$R$17=0,"",Rechnen2!L17)</f>
        <v>6</v>
      </c>
      <c r="D15" s="60">
        <f>IF(Rechnen2!$R$17=0,"",Rechnen2!M17)</f>
        <v>6</v>
      </c>
      <c r="E15" s="60">
        <f>IF(Rechnen2!$R$17=0,"",Rechnen2!N17)</f>
        <v>6</v>
      </c>
      <c r="F15" s="33" t="s">
        <v>9</v>
      </c>
      <c r="G15" s="60">
        <f>IF(Rechnen2!$R$17=0,"",Rechnen2!P17)</f>
        <v>6</v>
      </c>
      <c r="H15" s="34">
        <f aca="true" t="shared" si="1" ref="H15:H21">IF(AND(E15="",G15=""),"",(E15-G15))</f>
        <v>0</v>
      </c>
      <c r="I15" s="31"/>
      <c r="J15" s="30"/>
      <c r="K15" s="30"/>
      <c r="L15" s="31"/>
      <c r="M15" s="30"/>
      <c r="N15" s="30"/>
      <c r="O15" s="30"/>
    </row>
    <row r="16" spans="1:15" s="61" customFormat="1" ht="15">
      <c r="A16" s="32">
        <f>IF(Rechnen2!$R$17=0,"",2)</f>
        <v>2</v>
      </c>
      <c r="B16" s="60" t="str">
        <f>Rechnen2!K19</f>
        <v>D3</v>
      </c>
      <c r="C16" s="60">
        <f>IF(Rechnen2!$R$17=0,"",Rechnen2!L19)</f>
        <v>6</v>
      </c>
      <c r="D16" s="60">
        <f>IF(Rechnen2!$R$17=0,"",Rechnen2!M19)</f>
        <v>6</v>
      </c>
      <c r="E16" s="60">
        <f>IF(Rechnen2!$R$17=0,"",Rechnen2!N19)</f>
        <v>6</v>
      </c>
      <c r="F16" s="33" t="s">
        <v>9</v>
      </c>
      <c r="G16" s="60">
        <f>IF(Rechnen2!$R$17=0,"",Rechnen2!P19)</f>
        <v>6</v>
      </c>
      <c r="H16" s="34">
        <f t="shared" si="1"/>
        <v>0</v>
      </c>
      <c r="I16" s="31"/>
      <c r="J16" s="30"/>
      <c r="K16" s="30"/>
      <c r="L16" s="31"/>
      <c r="M16" s="30"/>
      <c r="N16" s="30"/>
      <c r="O16" s="30"/>
    </row>
    <row r="17" spans="1:15" s="61" customFormat="1" ht="15">
      <c r="A17" s="32">
        <f>IF(Rechnen2!$R$17=0,"",3)</f>
        <v>3</v>
      </c>
      <c r="B17" s="60" t="str">
        <f>Rechnen2!K20</f>
        <v>D4</v>
      </c>
      <c r="C17" s="60">
        <f>IF(Rechnen2!$R$17=0,"",Rechnen2!L20)</f>
        <v>6</v>
      </c>
      <c r="D17" s="60">
        <f>IF(Rechnen2!$R$17=0,"",Rechnen2!M20)</f>
        <v>6</v>
      </c>
      <c r="E17" s="60">
        <f>IF(Rechnen2!$R$17=0,"",Rechnen2!N20)</f>
        <v>6</v>
      </c>
      <c r="F17" s="33" t="s">
        <v>9</v>
      </c>
      <c r="G17" s="60">
        <f>IF(Rechnen2!$R$17=0,"",Rechnen2!P20)</f>
        <v>6</v>
      </c>
      <c r="H17" s="34">
        <f t="shared" si="1"/>
        <v>0</v>
      </c>
      <c r="I17" s="31"/>
      <c r="J17" s="30"/>
      <c r="K17" s="30"/>
      <c r="L17" s="31"/>
      <c r="M17" s="30"/>
      <c r="N17" s="30"/>
      <c r="O17" s="30"/>
    </row>
    <row r="18" spans="1:15" s="61" customFormat="1" ht="15">
      <c r="A18" s="32">
        <f>IF(Rechnen2!$R$17=0,"",4)</f>
        <v>4</v>
      </c>
      <c r="B18" s="60" t="str">
        <f>Rechnen2!K21</f>
        <v>D5</v>
      </c>
      <c r="C18" s="60">
        <f>IF(Rechnen2!$R$17=0,"",Rechnen2!L21)</f>
        <v>6</v>
      </c>
      <c r="D18" s="60">
        <f>IF(Rechnen2!$R$17=0,"",Rechnen2!M21)</f>
        <v>6</v>
      </c>
      <c r="E18" s="60">
        <f>IF(Rechnen2!$R$17=0,"",Rechnen2!N21)</f>
        <v>6</v>
      </c>
      <c r="F18" s="33" t="s">
        <v>9</v>
      </c>
      <c r="G18" s="60">
        <f>IF(Rechnen2!$R$17=0,"",Rechnen2!P21)</f>
        <v>6</v>
      </c>
      <c r="H18" s="34">
        <f t="shared" si="1"/>
        <v>0</v>
      </c>
      <c r="I18" s="31"/>
      <c r="J18" s="30"/>
      <c r="K18" s="30"/>
      <c r="L18" s="31"/>
      <c r="M18" s="30"/>
      <c r="N18" s="30"/>
      <c r="O18" s="30"/>
    </row>
    <row r="19" spans="1:15" s="61" customFormat="1" ht="15">
      <c r="A19" s="32">
        <f>IF(Rechnen2!$R$17=0,"",5)</f>
        <v>5</v>
      </c>
      <c r="B19" s="60" t="str">
        <f>Rechnen2!K22</f>
        <v>D6</v>
      </c>
      <c r="C19" s="60">
        <f>IF(Rechnen2!$R$17=0,"",Rechnen2!L22)</f>
        <v>6</v>
      </c>
      <c r="D19" s="60">
        <f>IF(Rechnen2!$R$17=0,"",Rechnen2!M22)</f>
        <v>6</v>
      </c>
      <c r="E19" s="60">
        <f>IF(Rechnen2!$R$17=0,"",Rechnen2!N22)</f>
        <v>6</v>
      </c>
      <c r="F19" s="33" t="s">
        <v>9</v>
      </c>
      <c r="G19" s="60">
        <f>IF(Rechnen2!$R$17=0,"",Rechnen2!P22)</f>
        <v>6</v>
      </c>
      <c r="H19" s="34">
        <f t="shared" si="1"/>
        <v>0</v>
      </c>
      <c r="I19" s="31"/>
      <c r="J19" s="30"/>
      <c r="K19" s="30"/>
      <c r="L19" s="31"/>
      <c r="M19" s="30"/>
      <c r="N19" s="30"/>
      <c r="O19" s="30"/>
    </row>
    <row r="20" spans="1:15" s="61" customFormat="1" ht="15">
      <c r="A20" s="32">
        <f>IF(Rechnen2!$R$17=0,"",6)</f>
        <v>6</v>
      </c>
      <c r="B20" s="60" t="str">
        <f>Rechnen2!K23</f>
        <v>D7</v>
      </c>
      <c r="C20" s="60">
        <f>IF(Rechnen2!$R$17=0,"",Rechnen2!L23)</f>
        <v>6</v>
      </c>
      <c r="D20" s="60">
        <f>IF(Rechnen2!$R$17=0,"",Rechnen2!M23)</f>
        <v>6</v>
      </c>
      <c r="E20" s="60">
        <f>IF(Rechnen2!$R$17=0,"",Rechnen2!N23)</f>
        <v>6</v>
      </c>
      <c r="F20" s="33" t="s">
        <v>9</v>
      </c>
      <c r="G20" s="60">
        <f>IF(Rechnen2!$R$17=0,"",Rechnen2!P23)</f>
        <v>6</v>
      </c>
      <c r="H20" s="34">
        <f t="shared" si="1"/>
        <v>0</v>
      </c>
      <c r="I20" s="31"/>
      <c r="J20" s="30"/>
      <c r="K20" s="30"/>
      <c r="L20" s="31"/>
      <c r="M20" s="30"/>
      <c r="N20" s="30"/>
      <c r="O20" s="30"/>
    </row>
    <row r="21" spans="1:15" s="61" customFormat="1" ht="15">
      <c r="A21" s="32">
        <f>IF(Rechnen2!$R$17=0,"",7)</f>
        <v>7</v>
      </c>
      <c r="B21" s="60" t="str">
        <f>Rechnen2!K18</f>
        <v>D2</v>
      </c>
      <c r="C21" s="60">
        <f>IF(Rechnen2!$R$17=0,"",Rechnen2!L18)</f>
        <v>6</v>
      </c>
      <c r="D21" s="60">
        <f>IF(Rechnen2!$R$17=0,"",Rechnen2!M18)</f>
        <v>6</v>
      </c>
      <c r="E21" s="60">
        <f>IF(Rechnen2!$R$17=0,"",Rechnen2!N18)</f>
        <v>6</v>
      </c>
      <c r="F21" s="33" t="s">
        <v>9</v>
      </c>
      <c r="G21" s="60">
        <f>IF(Rechnen2!$R$17=0,"",Rechnen2!P18)</f>
        <v>8</v>
      </c>
      <c r="H21" s="34">
        <f t="shared" si="1"/>
        <v>-2</v>
      </c>
      <c r="I21" s="31"/>
      <c r="J21" s="30"/>
      <c r="K21" s="30"/>
      <c r="L21" s="31"/>
      <c r="M21" s="30"/>
      <c r="N21" s="30"/>
      <c r="O21" s="30"/>
    </row>
  </sheetData>
  <sheetProtection password="E760" sheet="1" objects="1" scenarios="1"/>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9.xml><?xml version="1.0" encoding="utf-8"?>
<worksheet xmlns="http://schemas.openxmlformats.org/spreadsheetml/2006/main" xmlns:r="http://schemas.openxmlformats.org/officeDocument/2006/relationships">
  <sheetPr codeName="Tabelle1"/>
  <dimension ref="A1:O42"/>
  <sheetViews>
    <sheetView zoomScale="75" zoomScaleNormal="75" zoomScalePageLayoutView="0" workbookViewId="0" topLeftCell="A1">
      <selection activeCell="A22" sqref="A2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3" t="s">
        <v>52</v>
      </c>
      <c r="C1" s="164"/>
      <c r="D1" s="164"/>
      <c r="E1" s="164"/>
      <c r="F1" s="164"/>
      <c r="G1" s="164"/>
      <c r="H1" s="164"/>
      <c r="I1" s="26"/>
      <c r="J1" s="26"/>
      <c r="K1" s="26"/>
      <c r="L1" s="26"/>
      <c r="M1" s="26"/>
      <c r="N1" s="26"/>
      <c r="O1" s="26"/>
    </row>
    <row r="2" spans="1:9" ht="30" customHeight="1">
      <c r="A2" s="62" t="s">
        <v>28</v>
      </c>
      <c r="B2" s="27"/>
      <c r="C2" s="28" t="s">
        <v>20</v>
      </c>
      <c r="D2" s="27" t="s">
        <v>0</v>
      </c>
      <c r="E2" s="165" t="s">
        <v>1</v>
      </c>
      <c r="F2" s="165"/>
      <c r="G2" s="165"/>
      <c r="H2" s="27" t="s">
        <v>21</v>
      </c>
      <c r="I2" s="29"/>
    </row>
    <row r="3" spans="1:15" s="61" customFormat="1" ht="18" customHeight="1">
      <c r="A3" s="32">
        <f>'Gruppen-Tabellen1'!$A$3</f>
        <v>1</v>
      </c>
      <c r="B3" s="32" t="str">
        <f>'Gruppen-Tabellen1'!$B$3</f>
        <v>A1</v>
      </c>
      <c r="C3" s="32">
        <f>'Gruppen-Tabellen1'!$C$3</f>
        <v>6</v>
      </c>
      <c r="D3" s="32">
        <f>'Gruppen-Tabellen1'!$D$3</f>
        <v>6</v>
      </c>
      <c r="E3" s="32">
        <f>'Gruppen-Tabellen1'!$E$3</f>
        <v>6</v>
      </c>
      <c r="F3" s="32" t="str">
        <f>'Gruppen-Tabellen1'!$F$3</f>
        <v>:</v>
      </c>
      <c r="G3" s="32">
        <f>'Gruppen-Tabellen1'!$G$3</f>
        <v>6</v>
      </c>
      <c r="H3" s="32">
        <f>'Gruppen-Tabellen1'!$H$3</f>
        <v>0</v>
      </c>
      <c r="I3" s="35"/>
      <c r="J3" s="30"/>
      <c r="K3" s="30"/>
      <c r="L3" s="31"/>
      <c r="M3" s="30"/>
      <c r="N3" s="30"/>
      <c r="O3" s="30"/>
    </row>
    <row r="4" spans="1:15" s="61" customFormat="1" ht="18" customHeight="1">
      <c r="A4" s="32">
        <f>'Gruppen-Tabellen1'!$A$4</f>
        <v>2</v>
      </c>
      <c r="B4" s="32" t="str">
        <f>'Gruppen-Tabellen1'!$B$4</f>
        <v>A2</v>
      </c>
      <c r="C4" s="32">
        <f>'Gruppen-Tabellen1'!$C$4</f>
        <v>6</v>
      </c>
      <c r="D4" s="32">
        <f>'Gruppen-Tabellen1'!$D$4</f>
        <v>6</v>
      </c>
      <c r="E4" s="32">
        <f>'Gruppen-Tabellen1'!$E$4</f>
        <v>6</v>
      </c>
      <c r="F4" s="32" t="str">
        <f>'Gruppen-Tabellen1'!$F$4</f>
        <v>:</v>
      </c>
      <c r="G4" s="32">
        <f>'Gruppen-Tabellen1'!$G$4</f>
        <v>6</v>
      </c>
      <c r="H4" s="32">
        <f>'Gruppen-Tabellen1'!$H$4</f>
        <v>0</v>
      </c>
      <c r="I4" s="35"/>
      <c r="J4" s="30"/>
      <c r="K4" s="30"/>
      <c r="L4" s="31"/>
      <c r="M4" s="30"/>
      <c r="N4" s="30"/>
      <c r="O4" s="30"/>
    </row>
    <row r="5" spans="1:15" s="61" customFormat="1" ht="18" customHeight="1">
      <c r="A5" s="32">
        <f>'Gruppen-Tabellen1'!$A$5</f>
        <v>3</v>
      </c>
      <c r="B5" s="32" t="str">
        <f>'Gruppen-Tabellen1'!$B$5</f>
        <v>A3</v>
      </c>
      <c r="C5" s="32">
        <f>'Gruppen-Tabellen1'!$C$5</f>
        <v>6</v>
      </c>
      <c r="D5" s="32">
        <f>'Gruppen-Tabellen1'!$D$5</f>
        <v>6</v>
      </c>
      <c r="E5" s="32">
        <f>'Gruppen-Tabellen1'!$E$5</f>
        <v>6</v>
      </c>
      <c r="F5" s="32" t="str">
        <f>'Gruppen-Tabellen1'!$F$5</f>
        <v>:</v>
      </c>
      <c r="G5" s="32">
        <f>'Gruppen-Tabellen1'!$G$5</f>
        <v>6</v>
      </c>
      <c r="H5" s="32">
        <f>'Gruppen-Tabellen1'!$H$5</f>
        <v>0</v>
      </c>
      <c r="I5" s="35"/>
      <c r="J5" s="30"/>
      <c r="K5" s="30"/>
      <c r="L5" s="31"/>
      <c r="M5" s="30"/>
      <c r="N5" s="30"/>
      <c r="O5" s="30"/>
    </row>
    <row r="6" spans="1:15" s="61" customFormat="1" ht="18" customHeight="1">
      <c r="A6" s="32">
        <f>'Gruppen-Tabellen1'!$A$6</f>
        <v>4</v>
      </c>
      <c r="B6" s="32" t="str">
        <f>'Gruppen-Tabellen1'!$B$6</f>
        <v>A4</v>
      </c>
      <c r="C6" s="32">
        <f>'Gruppen-Tabellen1'!$C$6</f>
        <v>6</v>
      </c>
      <c r="D6" s="32">
        <f>'Gruppen-Tabellen1'!$D$6</f>
        <v>6</v>
      </c>
      <c r="E6" s="32">
        <f>'Gruppen-Tabellen1'!$E$6</f>
        <v>6</v>
      </c>
      <c r="F6" s="32" t="str">
        <f>'Gruppen-Tabellen1'!$F$6</f>
        <v>:</v>
      </c>
      <c r="G6" s="32">
        <f>'Gruppen-Tabellen1'!$G$6</f>
        <v>6</v>
      </c>
      <c r="H6" s="32">
        <f>'Gruppen-Tabellen1'!$H$6</f>
        <v>0</v>
      </c>
      <c r="I6" s="35"/>
      <c r="J6" s="30"/>
      <c r="K6" s="30"/>
      <c r="L6" s="31"/>
      <c r="M6" s="30"/>
      <c r="N6" s="30"/>
      <c r="O6" s="30"/>
    </row>
    <row r="7" spans="1:15" s="61" customFormat="1" ht="18" customHeight="1">
      <c r="A7" s="32">
        <f>'Gruppen-Tabellen1'!$A$7</f>
        <v>5</v>
      </c>
      <c r="B7" s="32" t="str">
        <f>'Gruppen-Tabellen1'!$B$7</f>
        <v>A5</v>
      </c>
      <c r="C7" s="32">
        <f>'Gruppen-Tabellen1'!$C$7</f>
        <v>6</v>
      </c>
      <c r="D7" s="32">
        <f>'Gruppen-Tabellen1'!$D$7</f>
        <v>6</v>
      </c>
      <c r="E7" s="32">
        <f>'Gruppen-Tabellen1'!$E$7</f>
        <v>6</v>
      </c>
      <c r="F7" s="32" t="str">
        <f>'Gruppen-Tabellen1'!$F$7</f>
        <v>:</v>
      </c>
      <c r="G7" s="32">
        <f>'Gruppen-Tabellen1'!$G$7</f>
        <v>6</v>
      </c>
      <c r="H7" s="32">
        <f>'Gruppen-Tabellen1'!$H$7</f>
        <v>0</v>
      </c>
      <c r="I7" s="40"/>
      <c r="J7" s="38"/>
      <c r="K7" s="40"/>
      <c r="L7" s="37"/>
      <c r="M7" s="38"/>
      <c r="N7" s="39"/>
      <c r="O7" s="39"/>
    </row>
    <row r="8" spans="1:15" s="61" customFormat="1" ht="18" customHeight="1">
      <c r="A8" s="32">
        <f>'Gruppen-Tabellen1'!$A$8</f>
        <v>6</v>
      </c>
      <c r="B8" s="32" t="str">
        <f>'Gruppen-Tabellen1'!$B$8</f>
        <v>A6</v>
      </c>
      <c r="C8" s="32">
        <f>'Gruppen-Tabellen1'!$C$8</f>
        <v>6</v>
      </c>
      <c r="D8" s="32">
        <f>'Gruppen-Tabellen1'!$D$8</f>
        <v>6</v>
      </c>
      <c r="E8" s="32">
        <f>'Gruppen-Tabellen1'!$E$8</f>
        <v>6</v>
      </c>
      <c r="F8" s="32" t="str">
        <f>'Gruppen-Tabellen1'!$F$8</f>
        <v>:</v>
      </c>
      <c r="G8" s="32">
        <f>'Gruppen-Tabellen1'!$G$8</f>
        <v>6</v>
      </c>
      <c r="H8" s="32">
        <f>'Gruppen-Tabellen1'!$H$8</f>
        <v>0</v>
      </c>
      <c r="I8" s="41"/>
      <c r="J8" s="42"/>
      <c r="K8" s="42"/>
      <c r="L8" s="42"/>
      <c r="M8" s="42"/>
      <c r="N8" s="42"/>
      <c r="O8" s="42"/>
    </row>
    <row r="9" spans="1:15" s="61" customFormat="1" ht="18" customHeight="1">
      <c r="A9" s="32">
        <f>'Gruppen-Tabellen1'!$A$9</f>
        <v>7</v>
      </c>
      <c r="B9" s="32" t="str">
        <f>'Gruppen-Tabellen1'!$B$9</f>
        <v>A7</v>
      </c>
      <c r="C9" s="32">
        <f>'Gruppen-Tabellen1'!$C$9</f>
        <v>6</v>
      </c>
      <c r="D9" s="32">
        <f>'Gruppen-Tabellen1'!$D$9</f>
        <v>6</v>
      </c>
      <c r="E9" s="32">
        <f>'Gruppen-Tabellen1'!$E$9</f>
        <v>6</v>
      </c>
      <c r="F9" s="32" t="str">
        <f>'Gruppen-Tabellen1'!$F$9</f>
        <v>:</v>
      </c>
      <c r="G9" s="32">
        <f>'Gruppen-Tabellen1'!$G$9</f>
        <v>6</v>
      </c>
      <c r="H9" s="32">
        <f>'Gruppen-Tabellen1'!$H$9</f>
        <v>0</v>
      </c>
      <c r="I9" s="36"/>
      <c r="J9" s="30"/>
      <c r="K9" s="30"/>
      <c r="L9" s="31"/>
      <c r="M9" s="30"/>
      <c r="N9" s="30"/>
      <c r="O9" s="30"/>
    </row>
    <row r="10" spans="1:15" s="61" customFormat="1" ht="18" customHeight="1" hidden="1">
      <c r="A10" s="32">
        <f>IF(Rechnen!$R$3=0,"",8)</f>
        <v>8</v>
      </c>
      <c r="B10" s="60">
        <f>Rechnen!K10</f>
        <v>0</v>
      </c>
      <c r="C10" s="60">
        <f>IF(Rechnen!$R$3=0,"",Rechnen!L10)</f>
        <v>0</v>
      </c>
      <c r="D10" s="60">
        <f>IF(Rechnen!$R$3=0,"",Rechnen!M10)</f>
        <v>0</v>
      </c>
      <c r="E10" s="60">
        <f>IF(Rechnen!$R$3=0,"",Rechnen!N10)</f>
        <v>0</v>
      </c>
      <c r="F10" s="33" t="s">
        <v>9</v>
      </c>
      <c r="G10" s="60">
        <f>IF(Rechnen!$R$3=0,"",Rechnen!P10)</f>
        <v>0</v>
      </c>
      <c r="H10" s="34">
        <f>IF(AND(E10="",G10=""),"",(E10-G10))</f>
        <v>0</v>
      </c>
      <c r="I10" s="31"/>
      <c r="J10" s="30"/>
      <c r="K10" s="30"/>
      <c r="L10" s="31"/>
      <c r="M10" s="30"/>
      <c r="N10" s="30"/>
      <c r="O10" s="30"/>
    </row>
    <row r="11" spans="1:15" s="61" customFormat="1" ht="18" customHeight="1" hidden="1">
      <c r="A11" s="32">
        <f>IF(Rechnen!$R$3=0,"",9)</f>
        <v>9</v>
      </c>
      <c r="B11" s="60">
        <f>Rechnen!K11</f>
        <v>0</v>
      </c>
      <c r="C11" s="60">
        <f>IF(Rechnen!$R$3=0,"",Rechnen!L11)</f>
        <v>0</v>
      </c>
      <c r="D11" s="60">
        <f>IF(Rechnen!$R$3=0,"",Rechnen!M11)</f>
        <v>0</v>
      </c>
      <c r="E11" s="60">
        <f>IF(Rechnen!$R$3=0,"",Rechnen!N11)</f>
        <v>0</v>
      </c>
      <c r="F11" s="33" t="s">
        <v>9</v>
      </c>
      <c r="G11" s="60">
        <f>IF(Rechnen!$R$3=0,"",Rechnen!P11)</f>
        <v>0</v>
      </c>
      <c r="H11" s="34">
        <f>IF(AND(E11="",G11=""),"",(E11-G11))</f>
        <v>0</v>
      </c>
      <c r="I11" s="31"/>
      <c r="J11" s="30"/>
      <c r="K11" s="30"/>
      <c r="L11" s="31"/>
      <c r="M11" s="30"/>
      <c r="N11" s="30"/>
      <c r="O11" s="30"/>
    </row>
    <row r="12" spans="1:15" ht="36.75" customHeight="1">
      <c r="A12" s="62"/>
      <c r="B12" s="166" t="s">
        <v>53</v>
      </c>
      <c r="C12" s="167"/>
      <c r="D12" s="167"/>
      <c r="E12" s="167"/>
      <c r="F12" s="167"/>
      <c r="G12" s="167"/>
      <c r="H12" s="167"/>
      <c r="I12" s="26"/>
      <c r="J12" s="26"/>
      <c r="K12" s="26"/>
      <c r="L12" s="26"/>
      <c r="M12" s="26"/>
      <c r="N12" s="26"/>
      <c r="O12" s="26"/>
    </row>
    <row r="13" spans="1:8" ht="18" customHeight="1">
      <c r="A13" s="168" t="s">
        <v>28</v>
      </c>
      <c r="B13" s="165"/>
      <c r="C13" s="171" t="s">
        <v>20</v>
      </c>
      <c r="D13" s="165" t="s">
        <v>0</v>
      </c>
      <c r="E13" s="165" t="s">
        <v>1</v>
      </c>
      <c r="F13" s="165"/>
      <c r="G13" s="165"/>
      <c r="H13" s="165" t="s">
        <v>21</v>
      </c>
    </row>
    <row r="14" spans="1:8" ht="15" customHeight="1">
      <c r="A14" s="169"/>
      <c r="B14" s="170"/>
      <c r="C14" s="172"/>
      <c r="D14" s="170"/>
      <c r="E14" s="170"/>
      <c r="F14" s="170"/>
      <c r="G14" s="170"/>
      <c r="H14" s="170"/>
    </row>
    <row r="15" spans="1:15" s="61" customFormat="1" ht="15">
      <c r="A15" s="32">
        <f>'Gruppen-Tabellen1'!$A$15</f>
        <v>1</v>
      </c>
      <c r="B15" s="32" t="str">
        <f>'Gruppen-Tabellen1'!$B$15</f>
        <v>B1</v>
      </c>
      <c r="C15" s="32">
        <f>'Gruppen-Tabellen1'!$C$15</f>
        <v>6</v>
      </c>
      <c r="D15" s="32">
        <f>'Gruppen-Tabellen1'!$D$15</f>
        <v>6</v>
      </c>
      <c r="E15" s="32">
        <f>'Gruppen-Tabellen1'!$E$15</f>
        <v>6</v>
      </c>
      <c r="F15" s="32" t="str">
        <f>'Gruppen-Tabellen1'!$F$15</f>
        <v>:</v>
      </c>
      <c r="G15" s="32">
        <f>'Gruppen-Tabellen1'!$G$15</f>
        <v>6</v>
      </c>
      <c r="H15" s="32">
        <f>'Gruppen-Tabellen1'!$H$15</f>
        <v>0</v>
      </c>
      <c r="I15" s="31"/>
      <c r="J15" s="30"/>
      <c r="K15" s="30"/>
      <c r="L15" s="31"/>
      <c r="M15" s="30"/>
      <c r="N15" s="30"/>
      <c r="O15" s="30"/>
    </row>
    <row r="16" spans="1:15" s="61" customFormat="1" ht="15">
      <c r="A16" s="32">
        <f>'Gruppen-Tabellen1'!$A$16</f>
        <v>2</v>
      </c>
      <c r="B16" s="32" t="str">
        <f>'Gruppen-Tabellen1'!$B$16</f>
        <v>B3</v>
      </c>
      <c r="C16" s="32">
        <f>'Gruppen-Tabellen1'!$C$16</f>
        <v>6</v>
      </c>
      <c r="D16" s="32">
        <f>'Gruppen-Tabellen1'!$D$16</f>
        <v>6</v>
      </c>
      <c r="E16" s="32">
        <f>'Gruppen-Tabellen1'!$E$16</f>
        <v>6</v>
      </c>
      <c r="F16" s="32" t="str">
        <f>'Gruppen-Tabellen1'!$F$16</f>
        <v>:</v>
      </c>
      <c r="G16" s="32">
        <f>'Gruppen-Tabellen1'!$G$16</f>
        <v>6</v>
      </c>
      <c r="H16" s="32">
        <f>'Gruppen-Tabellen1'!$H$16</f>
        <v>0</v>
      </c>
      <c r="I16" s="31"/>
      <c r="J16" s="30"/>
      <c r="K16" s="30"/>
      <c r="L16" s="31"/>
      <c r="M16" s="30"/>
      <c r="N16" s="30"/>
      <c r="O16" s="30"/>
    </row>
    <row r="17" spans="1:15" s="61" customFormat="1" ht="15">
      <c r="A17" s="32">
        <f>'Gruppen-Tabellen1'!$A$17</f>
        <v>3</v>
      </c>
      <c r="B17" s="32" t="str">
        <f>'Gruppen-Tabellen1'!$B$17</f>
        <v>B4</v>
      </c>
      <c r="C17" s="32">
        <f>'Gruppen-Tabellen1'!$C$17</f>
        <v>6</v>
      </c>
      <c r="D17" s="32">
        <f>'Gruppen-Tabellen1'!$D$17</f>
        <v>6</v>
      </c>
      <c r="E17" s="32">
        <f>'Gruppen-Tabellen1'!$E$17</f>
        <v>6</v>
      </c>
      <c r="F17" s="32" t="str">
        <f>'Gruppen-Tabellen1'!$F$17</f>
        <v>:</v>
      </c>
      <c r="G17" s="32">
        <f>'Gruppen-Tabellen1'!$G$17</f>
        <v>6</v>
      </c>
      <c r="H17" s="32">
        <f>'Gruppen-Tabellen1'!$H$17</f>
        <v>0</v>
      </c>
      <c r="I17" s="31"/>
      <c r="J17" s="30"/>
      <c r="K17" s="30"/>
      <c r="L17" s="31"/>
      <c r="M17" s="30"/>
      <c r="N17" s="30"/>
      <c r="O17" s="30"/>
    </row>
    <row r="18" spans="1:15" s="61" customFormat="1" ht="15">
      <c r="A18" s="32">
        <f>'Gruppen-Tabellen1'!$A$18</f>
        <v>4</v>
      </c>
      <c r="B18" s="32" t="str">
        <f>'Gruppen-Tabellen1'!$B$18</f>
        <v>B5</v>
      </c>
      <c r="C18" s="32">
        <f>'Gruppen-Tabellen1'!$C$18</f>
        <v>6</v>
      </c>
      <c r="D18" s="32">
        <f>'Gruppen-Tabellen1'!$D$18</f>
        <v>6</v>
      </c>
      <c r="E18" s="32">
        <f>'Gruppen-Tabellen1'!$E$18</f>
        <v>6</v>
      </c>
      <c r="F18" s="32" t="str">
        <f>'Gruppen-Tabellen1'!$F$18</f>
        <v>:</v>
      </c>
      <c r="G18" s="32">
        <f>'Gruppen-Tabellen1'!$G$18</f>
        <v>6</v>
      </c>
      <c r="H18" s="32">
        <f>'Gruppen-Tabellen1'!$H$18</f>
        <v>0</v>
      </c>
      <c r="I18" s="31"/>
      <c r="J18" s="30"/>
      <c r="K18" s="30"/>
      <c r="L18" s="31"/>
      <c r="M18" s="30"/>
      <c r="N18" s="30"/>
      <c r="O18" s="30"/>
    </row>
    <row r="19" spans="1:15" s="61" customFormat="1" ht="15">
      <c r="A19" s="32">
        <f>'Gruppen-Tabellen1'!$A$19</f>
        <v>5</v>
      </c>
      <c r="B19" s="32" t="str">
        <f>'Gruppen-Tabellen1'!$B$19</f>
        <v>B6</v>
      </c>
      <c r="C19" s="32">
        <f>'Gruppen-Tabellen1'!$C$19</f>
        <v>6</v>
      </c>
      <c r="D19" s="32">
        <f>'Gruppen-Tabellen1'!$D$19</f>
        <v>6</v>
      </c>
      <c r="E19" s="32">
        <f>'Gruppen-Tabellen1'!$E$19</f>
        <v>6</v>
      </c>
      <c r="F19" s="32" t="str">
        <f>'Gruppen-Tabellen1'!$F$19</f>
        <v>:</v>
      </c>
      <c r="G19" s="32">
        <f>'Gruppen-Tabellen1'!$G$19</f>
        <v>6</v>
      </c>
      <c r="H19" s="32">
        <f>'Gruppen-Tabellen1'!$H$19</f>
        <v>0</v>
      </c>
      <c r="I19" s="31"/>
      <c r="J19" s="30"/>
      <c r="K19" s="30"/>
      <c r="L19" s="31"/>
      <c r="M19" s="30"/>
      <c r="N19" s="30"/>
      <c r="O19" s="30"/>
    </row>
    <row r="20" spans="1:15" s="61" customFormat="1" ht="15">
      <c r="A20" s="32">
        <f>'Gruppen-Tabellen1'!$A$20</f>
        <v>6</v>
      </c>
      <c r="B20" s="32" t="str">
        <f>'Gruppen-Tabellen1'!$B$20</f>
        <v>B7</v>
      </c>
      <c r="C20" s="32">
        <f>'Gruppen-Tabellen1'!$C$20</f>
        <v>6</v>
      </c>
      <c r="D20" s="32">
        <f>'Gruppen-Tabellen1'!$D$20</f>
        <v>6</v>
      </c>
      <c r="E20" s="32">
        <f>'Gruppen-Tabellen1'!$E$20</f>
        <v>6</v>
      </c>
      <c r="F20" s="32" t="str">
        <f>'Gruppen-Tabellen1'!$F$20</f>
        <v>:</v>
      </c>
      <c r="G20" s="32">
        <f>'Gruppen-Tabellen1'!$G$20</f>
        <v>6</v>
      </c>
      <c r="H20" s="32">
        <f>'Gruppen-Tabellen1'!$H$20</f>
        <v>0</v>
      </c>
      <c r="I20" s="31"/>
      <c r="J20" s="30"/>
      <c r="K20" s="30"/>
      <c r="L20" s="31"/>
      <c r="M20" s="30"/>
      <c r="N20" s="30"/>
      <c r="O20" s="30"/>
    </row>
    <row r="21" spans="1:15" s="61" customFormat="1" ht="15">
      <c r="A21" s="32">
        <f>'Gruppen-Tabellen1'!$A$21</f>
        <v>7</v>
      </c>
      <c r="B21" s="32" t="str">
        <f>'Gruppen-Tabellen1'!$B$21</f>
        <v>B2</v>
      </c>
      <c r="C21" s="32">
        <f>'Gruppen-Tabellen1'!$C$21</f>
        <v>6</v>
      </c>
      <c r="D21" s="32">
        <f>'Gruppen-Tabellen1'!$D$21</f>
        <v>6</v>
      </c>
      <c r="E21" s="32">
        <f>'Gruppen-Tabellen1'!$E$21</f>
        <v>6</v>
      </c>
      <c r="F21" s="32" t="str">
        <f>'Gruppen-Tabellen1'!$F$21</f>
        <v>:</v>
      </c>
      <c r="G21" s="32">
        <f>'Gruppen-Tabellen1'!$G$21</f>
        <v>8</v>
      </c>
      <c r="H21" s="32">
        <f>'Gruppen-Tabellen1'!$H$21</f>
        <v>-2</v>
      </c>
      <c r="I21" s="31"/>
      <c r="J21" s="30"/>
      <c r="K21" s="30"/>
      <c r="L21" s="31"/>
      <c r="M21" s="30"/>
      <c r="N21" s="30"/>
      <c r="O21" s="30"/>
    </row>
    <row r="22" spans="1:8" ht="27" customHeight="1">
      <c r="A22" s="25"/>
      <c r="B22" s="163" t="s">
        <v>109</v>
      </c>
      <c r="C22" s="164"/>
      <c r="D22" s="164"/>
      <c r="E22" s="164"/>
      <c r="F22" s="164"/>
      <c r="G22" s="164"/>
      <c r="H22" s="164"/>
    </row>
    <row r="23" spans="1:8" ht="20.25" customHeight="1">
      <c r="A23" s="62" t="s">
        <v>28</v>
      </c>
      <c r="B23" s="27"/>
      <c r="C23" s="28" t="s">
        <v>20</v>
      </c>
      <c r="D23" s="27" t="s">
        <v>0</v>
      </c>
      <c r="E23" s="165" t="s">
        <v>1</v>
      </c>
      <c r="F23" s="165"/>
      <c r="G23" s="165"/>
      <c r="H23" s="27" t="s">
        <v>21</v>
      </c>
    </row>
    <row r="24" spans="1:8" ht="15">
      <c r="A24" s="32">
        <f>'Gruppen-Tabellen2'!$A$3</f>
        <v>1</v>
      </c>
      <c r="B24" s="32" t="str">
        <f>'Gruppen-Tabellen2'!$B$3</f>
        <v>C1</v>
      </c>
      <c r="C24" s="32">
        <f>'Gruppen-Tabellen2'!$C$3</f>
        <v>6</v>
      </c>
      <c r="D24" s="32">
        <f>'Gruppen-Tabellen2'!$D$3</f>
        <v>6</v>
      </c>
      <c r="E24" s="32">
        <f>'Gruppen-Tabellen2'!$E$3</f>
        <v>6</v>
      </c>
      <c r="F24" s="32" t="str">
        <f>'Gruppen-Tabellen2'!$F$3</f>
        <v>:</v>
      </c>
      <c r="G24" s="32">
        <f>'Gruppen-Tabellen2'!$G$3</f>
        <v>6</v>
      </c>
      <c r="H24" s="32">
        <f>'Gruppen-Tabellen2'!$H$3</f>
        <v>0</v>
      </c>
    </row>
    <row r="25" spans="1:8" ht="15">
      <c r="A25" s="32">
        <f>'Gruppen-Tabellen2'!$A$4</f>
        <v>2</v>
      </c>
      <c r="B25" s="32" t="str">
        <f>'Gruppen-Tabellen2'!$B$4</f>
        <v>C2</v>
      </c>
      <c r="C25" s="32">
        <f>'Gruppen-Tabellen2'!$C$4</f>
        <v>6</v>
      </c>
      <c r="D25" s="32">
        <f>'Gruppen-Tabellen2'!$D$4</f>
        <v>6</v>
      </c>
      <c r="E25" s="32">
        <f>'Gruppen-Tabellen2'!$E$4</f>
        <v>6</v>
      </c>
      <c r="F25" s="32" t="str">
        <f>'Gruppen-Tabellen2'!$F$4</f>
        <v>:</v>
      </c>
      <c r="G25" s="32">
        <f>'Gruppen-Tabellen2'!$G$4</f>
        <v>6</v>
      </c>
      <c r="H25" s="32">
        <f>'Gruppen-Tabellen2'!$H$4</f>
        <v>0</v>
      </c>
    </row>
    <row r="26" spans="1:8" ht="15">
      <c r="A26" s="32">
        <f>'Gruppen-Tabellen2'!$A$5</f>
        <v>3</v>
      </c>
      <c r="B26" s="32" t="str">
        <f>'Gruppen-Tabellen2'!$B$5</f>
        <v>C3</v>
      </c>
      <c r="C26" s="32">
        <f>'Gruppen-Tabellen2'!$C$5</f>
        <v>6</v>
      </c>
      <c r="D26" s="32">
        <f>'Gruppen-Tabellen2'!$D$5</f>
        <v>6</v>
      </c>
      <c r="E26" s="32">
        <f>'Gruppen-Tabellen2'!$E$5</f>
        <v>6</v>
      </c>
      <c r="F26" s="32" t="str">
        <f>'Gruppen-Tabellen2'!$F$5</f>
        <v>:</v>
      </c>
      <c r="G26" s="32">
        <f>'Gruppen-Tabellen2'!$G$5</f>
        <v>6</v>
      </c>
      <c r="H26" s="32">
        <f>'Gruppen-Tabellen2'!$H$5</f>
        <v>0</v>
      </c>
    </row>
    <row r="27" spans="1:8" ht="15">
      <c r="A27" s="32">
        <f>'Gruppen-Tabellen2'!$A$6</f>
        <v>4</v>
      </c>
      <c r="B27" s="32" t="str">
        <f>'Gruppen-Tabellen2'!$B$6</f>
        <v>C4</v>
      </c>
      <c r="C27" s="32">
        <f>'Gruppen-Tabellen2'!$C$6</f>
        <v>6</v>
      </c>
      <c r="D27" s="32">
        <f>'Gruppen-Tabellen2'!$D$6</f>
        <v>6</v>
      </c>
      <c r="E27" s="32">
        <f>'Gruppen-Tabellen2'!$E$6</f>
        <v>6</v>
      </c>
      <c r="F27" s="32" t="str">
        <f>'Gruppen-Tabellen2'!$F$6</f>
        <v>:</v>
      </c>
      <c r="G27" s="32">
        <f>'Gruppen-Tabellen2'!$G$6</f>
        <v>6</v>
      </c>
      <c r="H27" s="32">
        <f>'Gruppen-Tabellen2'!$H$6</f>
        <v>0</v>
      </c>
    </row>
    <row r="28" spans="1:8" ht="15">
      <c r="A28" s="32">
        <f>'Gruppen-Tabellen2'!$A$7</f>
        <v>5</v>
      </c>
      <c r="B28" s="32" t="str">
        <f>'Gruppen-Tabellen2'!$B$7</f>
        <v>C5</v>
      </c>
      <c r="C28" s="32">
        <f>'Gruppen-Tabellen2'!$C$7</f>
        <v>6</v>
      </c>
      <c r="D28" s="32">
        <f>'Gruppen-Tabellen2'!$D$7</f>
        <v>6</v>
      </c>
      <c r="E28" s="32">
        <f>'Gruppen-Tabellen2'!$E$7</f>
        <v>6</v>
      </c>
      <c r="F28" s="32" t="str">
        <f>'Gruppen-Tabellen2'!$F$7</f>
        <v>:</v>
      </c>
      <c r="G28" s="32">
        <f>'Gruppen-Tabellen2'!$G$7</f>
        <v>6</v>
      </c>
      <c r="H28" s="32">
        <f>'Gruppen-Tabellen2'!$H$7</f>
        <v>0</v>
      </c>
    </row>
    <row r="29" spans="1:8" ht="15">
      <c r="A29" s="32">
        <f>'Gruppen-Tabellen2'!$A$8</f>
        <v>6</v>
      </c>
      <c r="B29" s="32" t="str">
        <f>'Gruppen-Tabellen2'!$B$8</f>
        <v>C6</v>
      </c>
      <c r="C29" s="32">
        <f>'Gruppen-Tabellen2'!$C$8</f>
        <v>6</v>
      </c>
      <c r="D29" s="32">
        <f>'Gruppen-Tabellen2'!$D$8</f>
        <v>6</v>
      </c>
      <c r="E29" s="32">
        <f>'Gruppen-Tabellen2'!$E$8</f>
        <v>6</v>
      </c>
      <c r="F29" s="32" t="str">
        <f>'Gruppen-Tabellen2'!$F$8</f>
        <v>:</v>
      </c>
      <c r="G29" s="32">
        <f>'Gruppen-Tabellen2'!$G$8</f>
        <v>6</v>
      </c>
      <c r="H29" s="32">
        <f>'Gruppen-Tabellen2'!$H$8</f>
        <v>0</v>
      </c>
    </row>
    <row r="30" spans="1:8" ht="15">
      <c r="A30" s="32">
        <f>'Gruppen-Tabellen2'!$A$9</f>
        <v>7</v>
      </c>
      <c r="B30" s="32" t="str">
        <f>'Gruppen-Tabellen2'!$B$9</f>
        <v>C7</v>
      </c>
      <c r="C30" s="32">
        <f>'Gruppen-Tabellen2'!$C$9</f>
        <v>6</v>
      </c>
      <c r="D30" s="32">
        <f>'Gruppen-Tabellen2'!$D$9</f>
        <v>6</v>
      </c>
      <c r="E30" s="32">
        <f>'Gruppen-Tabellen2'!$E$9</f>
        <v>6</v>
      </c>
      <c r="F30" s="32" t="str">
        <f>'Gruppen-Tabellen2'!$F$9</f>
        <v>:</v>
      </c>
      <c r="G30" s="32">
        <f>'Gruppen-Tabellen2'!$G$9</f>
        <v>6</v>
      </c>
      <c r="H30" s="32">
        <f>'Gruppen-Tabellen2'!$H$9</f>
        <v>0</v>
      </c>
    </row>
    <row r="31" spans="1:8" ht="15" hidden="1">
      <c r="A31" s="32">
        <f>IF(Rechnen!$R$3=0,"",8)</f>
        <v>8</v>
      </c>
      <c r="B31" s="60">
        <f>Rechnen!K31</f>
        <v>0</v>
      </c>
      <c r="C31" s="60">
        <f>IF(Rechnen!$R$3=0,"",Rechnen!L31)</f>
        <v>0</v>
      </c>
      <c r="D31" s="60">
        <f>IF(Rechnen!$R$3=0,"",Rechnen!M31)</f>
        <v>0</v>
      </c>
      <c r="E31" s="60">
        <f>IF(Rechnen!$R$3=0,"",Rechnen!N31)</f>
        <v>0</v>
      </c>
      <c r="F31" s="33" t="s">
        <v>9</v>
      </c>
      <c r="G31" s="60">
        <f>IF(Rechnen!$R$3=0,"",Rechnen!P31)</f>
        <v>0</v>
      </c>
      <c r="H31" s="34">
        <f>IF(AND(E31="",G31=""),"",(E31-G31))</f>
        <v>0</v>
      </c>
    </row>
    <row r="32" spans="1:8" ht="15" hidden="1">
      <c r="A32" s="32">
        <f>IF(Rechnen!$R$3=0,"",9)</f>
        <v>9</v>
      </c>
      <c r="B32" s="60">
        <f>Rechnen!K32</f>
        <v>0</v>
      </c>
      <c r="C32" s="60">
        <f>IF(Rechnen!$R$3=0,"",Rechnen!L32)</f>
        <v>0</v>
      </c>
      <c r="D32" s="60">
        <f>IF(Rechnen!$R$3=0,"",Rechnen!M32)</f>
        <v>0</v>
      </c>
      <c r="E32" s="60">
        <f>IF(Rechnen!$R$3=0,"",Rechnen!N32)</f>
        <v>0</v>
      </c>
      <c r="F32" s="33" t="s">
        <v>9</v>
      </c>
      <c r="G32" s="60">
        <f>IF(Rechnen!$R$3=0,"",Rechnen!P32)</f>
        <v>0</v>
      </c>
      <c r="H32" s="34">
        <f>IF(AND(E32="",G32=""),"",(E32-G32))</f>
        <v>0</v>
      </c>
    </row>
    <row r="33" spans="1:15" ht="39" customHeight="1">
      <c r="A33" s="62"/>
      <c r="B33" s="166" t="s">
        <v>110</v>
      </c>
      <c r="C33" s="167"/>
      <c r="D33" s="167"/>
      <c r="E33" s="167"/>
      <c r="F33" s="167"/>
      <c r="G33" s="167"/>
      <c r="H33" s="167"/>
      <c r="I33" s="26"/>
      <c r="J33" s="26"/>
      <c r="K33" s="26"/>
      <c r="L33" s="26"/>
      <c r="M33" s="26"/>
      <c r="N33" s="26"/>
      <c r="O33" s="26"/>
    </row>
    <row r="34" spans="1:8" ht="18" customHeight="1">
      <c r="A34" s="168" t="s">
        <v>28</v>
      </c>
      <c r="B34" s="165"/>
      <c r="C34" s="171" t="s">
        <v>20</v>
      </c>
      <c r="D34" s="165" t="s">
        <v>0</v>
      </c>
      <c r="E34" s="165" t="s">
        <v>1</v>
      </c>
      <c r="F34" s="165"/>
      <c r="G34" s="165"/>
      <c r="H34" s="165" t="s">
        <v>21</v>
      </c>
    </row>
    <row r="35" spans="1:8" ht="6.75" customHeight="1">
      <c r="A35" s="169"/>
      <c r="B35" s="170"/>
      <c r="C35" s="172"/>
      <c r="D35" s="170"/>
      <c r="E35" s="170"/>
      <c r="F35" s="170"/>
      <c r="G35" s="170"/>
      <c r="H35" s="170"/>
    </row>
    <row r="36" spans="1:8" ht="15">
      <c r="A36" s="32">
        <f>'Gruppen-Tabellen2'!$A$15</f>
        <v>1</v>
      </c>
      <c r="B36" s="32" t="str">
        <f>'Gruppen-Tabellen2'!$B$15</f>
        <v>D1</v>
      </c>
      <c r="C36" s="32">
        <f>'Gruppen-Tabellen2'!$C$15</f>
        <v>6</v>
      </c>
      <c r="D36" s="32">
        <f>'Gruppen-Tabellen2'!$D$15</f>
        <v>6</v>
      </c>
      <c r="E36" s="32">
        <f>'Gruppen-Tabellen2'!$E$15</f>
        <v>6</v>
      </c>
      <c r="F36" s="32" t="str">
        <f>'Gruppen-Tabellen2'!$F$15</f>
        <v>:</v>
      </c>
      <c r="G36" s="32">
        <f>'Gruppen-Tabellen2'!$G$15</f>
        <v>6</v>
      </c>
      <c r="H36" s="32">
        <f>'Gruppen-Tabellen2'!$H$15</f>
        <v>0</v>
      </c>
    </row>
    <row r="37" spans="1:8" ht="15">
      <c r="A37" s="32">
        <f>'Gruppen-Tabellen2'!$A$16</f>
        <v>2</v>
      </c>
      <c r="B37" s="32" t="str">
        <f>'Gruppen-Tabellen2'!$B$16</f>
        <v>D3</v>
      </c>
      <c r="C37" s="32">
        <f>'Gruppen-Tabellen2'!$C$16</f>
        <v>6</v>
      </c>
      <c r="D37" s="32">
        <f>'Gruppen-Tabellen2'!$D$16</f>
        <v>6</v>
      </c>
      <c r="E37" s="32">
        <f>'Gruppen-Tabellen2'!$E$16</f>
        <v>6</v>
      </c>
      <c r="F37" s="32" t="str">
        <f>'Gruppen-Tabellen2'!$F$16</f>
        <v>:</v>
      </c>
      <c r="G37" s="32">
        <f>'Gruppen-Tabellen2'!$G$16</f>
        <v>6</v>
      </c>
      <c r="H37" s="32">
        <f>'Gruppen-Tabellen2'!$H$16</f>
        <v>0</v>
      </c>
    </row>
    <row r="38" spans="1:8" ht="15">
      <c r="A38" s="32">
        <f>'Gruppen-Tabellen2'!$A$17</f>
        <v>3</v>
      </c>
      <c r="B38" s="32" t="str">
        <f>'Gruppen-Tabellen2'!$B$17</f>
        <v>D4</v>
      </c>
      <c r="C38" s="32">
        <f>'Gruppen-Tabellen2'!$C$17</f>
        <v>6</v>
      </c>
      <c r="D38" s="32">
        <f>'Gruppen-Tabellen2'!$D$17</f>
        <v>6</v>
      </c>
      <c r="E38" s="32">
        <f>'Gruppen-Tabellen2'!$E$17</f>
        <v>6</v>
      </c>
      <c r="F38" s="32" t="str">
        <f>'Gruppen-Tabellen2'!$F$17</f>
        <v>:</v>
      </c>
      <c r="G38" s="32">
        <f>'Gruppen-Tabellen2'!$G$17</f>
        <v>6</v>
      </c>
      <c r="H38" s="32">
        <f>'Gruppen-Tabellen2'!$H$17</f>
        <v>0</v>
      </c>
    </row>
    <row r="39" spans="1:8" ht="15">
      <c r="A39" s="32">
        <f>'Gruppen-Tabellen2'!$A$18</f>
        <v>4</v>
      </c>
      <c r="B39" s="32" t="str">
        <f>'Gruppen-Tabellen2'!$B$18</f>
        <v>D5</v>
      </c>
      <c r="C39" s="32">
        <f>'Gruppen-Tabellen2'!$C$18</f>
        <v>6</v>
      </c>
      <c r="D39" s="32">
        <f>'Gruppen-Tabellen2'!$D$18</f>
        <v>6</v>
      </c>
      <c r="E39" s="32">
        <f>'Gruppen-Tabellen2'!$E$18</f>
        <v>6</v>
      </c>
      <c r="F39" s="32" t="str">
        <f>'Gruppen-Tabellen2'!$F$18</f>
        <v>:</v>
      </c>
      <c r="G39" s="32">
        <f>'Gruppen-Tabellen2'!$G$18</f>
        <v>6</v>
      </c>
      <c r="H39" s="32">
        <f>'Gruppen-Tabellen2'!$H$18</f>
        <v>0</v>
      </c>
    </row>
    <row r="40" spans="1:8" ht="15">
      <c r="A40" s="32">
        <f>'Gruppen-Tabellen2'!$A$19</f>
        <v>5</v>
      </c>
      <c r="B40" s="32" t="str">
        <f>'Gruppen-Tabellen2'!$B$19</f>
        <v>D6</v>
      </c>
      <c r="C40" s="32">
        <f>'Gruppen-Tabellen2'!$C$19</f>
        <v>6</v>
      </c>
      <c r="D40" s="32">
        <f>'Gruppen-Tabellen2'!$D$19</f>
        <v>6</v>
      </c>
      <c r="E40" s="32">
        <f>'Gruppen-Tabellen2'!$E$19</f>
        <v>6</v>
      </c>
      <c r="F40" s="32" t="str">
        <f>'Gruppen-Tabellen2'!$F$19</f>
        <v>:</v>
      </c>
      <c r="G40" s="32">
        <f>'Gruppen-Tabellen2'!$G$19</f>
        <v>6</v>
      </c>
      <c r="H40" s="32">
        <f>'Gruppen-Tabellen2'!$H$19</f>
        <v>0</v>
      </c>
    </row>
    <row r="41" spans="1:8" ht="15">
      <c r="A41" s="32">
        <f>'Gruppen-Tabellen2'!$A$20</f>
        <v>6</v>
      </c>
      <c r="B41" s="32" t="str">
        <f>'Gruppen-Tabellen2'!$B$20</f>
        <v>D7</v>
      </c>
      <c r="C41" s="32">
        <f>'Gruppen-Tabellen2'!$C$20</f>
        <v>6</v>
      </c>
      <c r="D41" s="32">
        <f>'Gruppen-Tabellen2'!$D$20</f>
        <v>6</v>
      </c>
      <c r="E41" s="32">
        <f>'Gruppen-Tabellen2'!$E$20</f>
        <v>6</v>
      </c>
      <c r="F41" s="32" t="str">
        <f>'Gruppen-Tabellen2'!$F$20</f>
        <v>:</v>
      </c>
      <c r="G41" s="32">
        <f>'Gruppen-Tabellen2'!$G$20</f>
        <v>6</v>
      </c>
      <c r="H41" s="32">
        <f>'Gruppen-Tabellen2'!$H$20</f>
        <v>0</v>
      </c>
    </row>
    <row r="42" spans="1:8" ht="15">
      <c r="A42" s="32">
        <f>'Gruppen-Tabellen2'!$A$21</f>
        <v>7</v>
      </c>
      <c r="B42" s="32" t="str">
        <f>'Gruppen-Tabellen2'!$B$21</f>
        <v>D2</v>
      </c>
      <c r="C42" s="32">
        <f>'Gruppen-Tabellen2'!$C$21</f>
        <v>6</v>
      </c>
      <c r="D42" s="32">
        <f>'Gruppen-Tabellen2'!$D$21</f>
        <v>6</v>
      </c>
      <c r="E42" s="32">
        <f>'Gruppen-Tabellen2'!$E$21</f>
        <v>6</v>
      </c>
      <c r="F42" s="32" t="str">
        <f>'Gruppen-Tabellen2'!$F$21</f>
        <v>:</v>
      </c>
      <c r="G42" s="32">
        <f>'Gruppen-Tabellen2'!$G$21</f>
        <v>8</v>
      </c>
      <c r="H42" s="32">
        <f>'Gruppen-Tabellen2'!$H$21</f>
        <v>-2</v>
      </c>
    </row>
  </sheetData>
  <sheetProtection password="E760" sheet="1" objects="1" scenarios="1"/>
  <mergeCells count="18">
    <mergeCell ref="B22:H22"/>
    <mergeCell ref="E23:G23"/>
    <mergeCell ref="B33:H33"/>
    <mergeCell ref="A34:A35"/>
    <mergeCell ref="B34:B35"/>
    <mergeCell ref="C34:C35"/>
    <mergeCell ref="D34:D35"/>
    <mergeCell ref="E34:G35"/>
    <mergeCell ref="H34:H35"/>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Wickenhäuser, Eugen</cp:lastModifiedBy>
  <cp:lastPrinted>2016-05-09T11:59:44Z</cp:lastPrinted>
  <dcterms:created xsi:type="dcterms:W3CDTF">1999-01-27T19:57:19Z</dcterms:created>
  <dcterms:modified xsi:type="dcterms:W3CDTF">2016-05-13T07:04:41Z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