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SheetTabs="0" xWindow="64648" yWindow="65428" windowWidth="19176" windowHeight="6156" activeTab="5"/>
  </bookViews>
  <sheets>
    <sheet name="Info" sheetId="1" r:id="rId1"/>
    <sheet name="Hauptmenue" sheetId="2" r:id="rId2"/>
    <sheet name="Gruppen-Tabellen" sheetId="3" r:id="rId3"/>
    <sheet name="Spielplan2" sheetId="4" state="hidden" r:id="rId4"/>
    <sheet name="Spielplan1" sheetId="5" state="hidden" r:id="rId5"/>
    <sheet name="Spielplan" sheetId="6" r:id="rId6"/>
    <sheet name="Vorgaben" sheetId="7" r:id="rId7"/>
    <sheet name="Rechnen2" sheetId="8" state="hidden" r:id="rId8"/>
    <sheet name="Rechnen1" sheetId="9" state="hidden" r:id="rId9"/>
  </sheets>
  <definedNames>
    <definedName name="_xlnm.Print_Area" localSheetId="2">'Gruppen-Tabellen'!$A$1:$H$56</definedName>
    <definedName name="_xlnm.Print_Area" localSheetId="5">'Spielplan'!$A$1:$K$174</definedName>
    <definedName name="_xlnm.Print_Area" localSheetId="4">'Spielplan1'!$A$1:$K$107</definedName>
    <definedName name="_xlnm.Print_Area" localSheetId="3">'Spielplan2'!$A$1:$K$107</definedName>
    <definedName name="_xlnm.Print_Area" localSheetId="6">'Vorgaben'!$A$1:$B$14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3.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2"/>
          </rPr>
          <t xml:space="preserve">
</t>
        </r>
        <r>
          <rPr>
            <b/>
            <sz val="10"/>
            <rFont val="Tahoma"/>
            <family val="2"/>
          </rPr>
          <t xml:space="preserve">Gruppeneinteilung / Tabellen
</t>
        </r>
        <r>
          <rPr>
            <b/>
            <sz val="10"/>
            <color indexed="60"/>
            <rFont val="Tahoma"/>
            <family val="2"/>
          </rPr>
          <t>nur  1. Seite ausdrucken !</t>
        </r>
      </text>
    </comment>
  </commentList>
</comments>
</file>

<file path=xl/comments6.xml><?xml version="1.0" encoding="utf-8"?>
<comments xmlns="http://schemas.openxmlformats.org/spreadsheetml/2006/main">
  <authors>
    <author>wickenh1</author>
  </authors>
  <commentList>
    <comment ref="K94" authorId="0">
      <text>
        <r>
          <rPr>
            <b/>
            <sz val="8"/>
            <rFont val="Tahoma"/>
            <family val="2"/>
          </rPr>
          <t>Wickie:</t>
        </r>
        <r>
          <rPr>
            <sz val="8"/>
            <rFont val="Tahoma"/>
            <family val="2"/>
          </rPr>
          <t xml:space="preserve">
Dies ist das letzte Gruppenspiel </t>
        </r>
        <r>
          <rPr>
            <b/>
            <sz val="8"/>
            <rFont val="Tahoma"/>
            <family val="2"/>
          </rPr>
          <t>Gr. A</t>
        </r>
        <r>
          <rPr>
            <sz val="8"/>
            <rFont val="Tahoma"/>
            <family val="2"/>
          </rPr>
          <t xml:space="preserve"> 
Bitte Gruppentabelle aktuallisieren, um die korrekte Mannschaft in das 
Achtelfinale
 einzutragen.</t>
        </r>
      </text>
    </comment>
    <comment ref="K96" authorId="0">
      <text>
        <r>
          <rPr>
            <b/>
            <sz val="8"/>
            <rFont val="Tahoma"/>
            <family val="2"/>
          </rPr>
          <t>Wickie:</t>
        </r>
        <r>
          <rPr>
            <sz val="8"/>
            <rFont val="Tahoma"/>
            <family val="2"/>
          </rPr>
          <t xml:space="preserve">
Dies ist das letzte Gruppenspiel </t>
        </r>
        <r>
          <rPr>
            <b/>
            <sz val="8"/>
            <rFont val="Tahoma"/>
            <family val="2"/>
          </rPr>
          <t>Gr. E</t>
        </r>
        <r>
          <rPr>
            <sz val="8"/>
            <rFont val="Tahoma"/>
            <family val="2"/>
          </rPr>
          <t xml:space="preserve">
Bitte Gruppentabelle aktuallisieren, um die korrekte Mannschaft in das 
Achtelfinale
 einzutragen.</t>
        </r>
      </text>
    </comment>
    <comment ref="K98" authorId="0">
      <text>
        <r>
          <rPr>
            <b/>
            <sz val="8"/>
            <rFont val="Tahoma"/>
            <family val="2"/>
          </rPr>
          <t>Wickie:</t>
        </r>
        <r>
          <rPr>
            <sz val="8"/>
            <rFont val="Tahoma"/>
            <family val="2"/>
          </rPr>
          <t xml:space="preserve">
Dies ist das letzte Gruppenspiel </t>
        </r>
        <r>
          <rPr>
            <b/>
            <sz val="8"/>
            <rFont val="Tahoma"/>
            <family val="2"/>
          </rPr>
          <t>Gr. E</t>
        </r>
        <r>
          <rPr>
            <sz val="8"/>
            <rFont val="Tahoma"/>
            <family val="2"/>
          </rPr>
          <t xml:space="preserve">
Bitte Gruppentabelle aktuallisieren, um die korrekte Mannschaft in das 
Achtelfinale
 einzutragen.</t>
        </r>
      </text>
    </comment>
    <comment ref="K100" authorId="0">
      <text>
        <r>
          <rPr>
            <b/>
            <sz val="8"/>
            <rFont val="Tahoma"/>
            <family val="2"/>
          </rPr>
          <t>Wickie:</t>
        </r>
        <r>
          <rPr>
            <sz val="8"/>
            <rFont val="Tahoma"/>
            <family val="2"/>
          </rPr>
          <t xml:space="preserve">
Dies ist das letzte Gruppenspiel </t>
        </r>
        <r>
          <rPr>
            <b/>
            <sz val="8"/>
            <rFont val="Tahoma"/>
            <family val="2"/>
          </rPr>
          <t>Gr. E</t>
        </r>
        <r>
          <rPr>
            <sz val="8"/>
            <rFont val="Tahoma"/>
            <family val="2"/>
          </rPr>
          <t xml:space="preserve">
Bitte Gruppentabelle aktuallisieren, um die korrekte Mannschaft in das 
Achtelfinale
 einzutragen.</t>
        </r>
      </text>
    </comment>
    <comment ref="K102" authorId="0">
      <text>
        <r>
          <rPr>
            <b/>
            <sz val="8"/>
            <rFont val="Tahoma"/>
            <family val="2"/>
          </rPr>
          <t>Wickie:</t>
        </r>
        <r>
          <rPr>
            <sz val="8"/>
            <rFont val="Tahoma"/>
            <family val="2"/>
          </rPr>
          <t xml:space="preserve">
Dies ist das letzte Gruppenspiel </t>
        </r>
        <r>
          <rPr>
            <b/>
            <sz val="8"/>
            <rFont val="Tahoma"/>
            <family val="2"/>
          </rPr>
          <t>Gr. E</t>
        </r>
        <r>
          <rPr>
            <sz val="8"/>
            <rFont val="Tahoma"/>
            <family val="2"/>
          </rPr>
          <t xml:space="preserve">
Bitte Gruppentabelle aktuallisieren, um die korrekte Mannschaft in das 
Achtelfinale
 einzutragen.</t>
        </r>
      </text>
    </comment>
    <comment ref="K104" authorId="0">
      <text>
        <r>
          <rPr>
            <b/>
            <sz val="8"/>
            <rFont val="Tahoma"/>
            <family val="2"/>
          </rPr>
          <t>Wickie:</t>
        </r>
        <r>
          <rPr>
            <sz val="8"/>
            <rFont val="Tahoma"/>
            <family val="2"/>
          </rPr>
          <t xml:space="preserve">
Dies ist das letzte Gruppenspiel </t>
        </r>
        <r>
          <rPr>
            <b/>
            <sz val="8"/>
            <rFont val="Tahoma"/>
            <family val="2"/>
          </rPr>
          <t>Gr. E</t>
        </r>
        <r>
          <rPr>
            <sz val="8"/>
            <rFont val="Tahoma"/>
            <family val="2"/>
          </rPr>
          <t xml:space="preserve">
Bitte Gruppentabelle aktuallisieren, um die korrekte Mannschaft in das 
Achtelfinale
 einzutragen.</t>
        </r>
      </text>
    </comment>
    <comment ref="K106" authorId="0">
      <text>
        <r>
          <rPr>
            <b/>
            <sz val="8"/>
            <rFont val="Tahoma"/>
            <family val="2"/>
          </rPr>
          <t>Wickie:</t>
        </r>
        <r>
          <rPr>
            <sz val="8"/>
            <rFont val="Tahoma"/>
            <family val="2"/>
          </rPr>
          <t xml:space="preserve">
Dies ist das letzte Gruppenspiel </t>
        </r>
        <r>
          <rPr>
            <b/>
            <sz val="8"/>
            <rFont val="Tahoma"/>
            <family val="2"/>
          </rPr>
          <t>Gr. E</t>
        </r>
        <r>
          <rPr>
            <sz val="8"/>
            <rFont val="Tahoma"/>
            <family val="2"/>
          </rPr>
          <t xml:space="preserve">
Bitte Gruppentabelle aktuallisieren, um die korrekte Mannschaft in das 
Achtelfinale
 einzutragen.</t>
        </r>
      </text>
    </comment>
    <comment ref="K108" authorId="0">
      <text>
        <r>
          <rPr>
            <b/>
            <sz val="8"/>
            <rFont val="Tahoma"/>
            <family val="2"/>
          </rPr>
          <t>Wickie:</t>
        </r>
        <r>
          <rPr>
            <sz val="8"/>
            <rFont val="Tahoma"/>
            <family val="2"/>
          </rPr>
          <t xml:space="preserve">
Dies ist das letzte Gruppenspiel </t>
        </r>
        <r>
          <rPr>
            <b/>
            <sz val="8"/>
            <rFont val="Tahoma"/>
            <family val="2"/>
          </rPr>
          <t>Gr. E</t>
        </r>
        <r>
          <rPr>
            <sz val="8"/>
            <rFont val="Tahoma"/>
            <family val="2"/>
          </rPr>
          <t xml:space="preserve">
Bitte Gruppentabelle aktuallisieren, um die korrekte Mannschaft in das 
Achtelfinale
 einzutragen.</t>
        </r>
      </text>
    </comment>
  </commentList>
</comments>
</file>

<file path=xl/comments7.xml><?xml version="1.0" encoding="utf-8"?>
<comments xmlns="http://schemas.openxmlformats.org/spreadsheetml/2006/main">
  <authors>
    <author>Wickie</author>
  </authors>
  <commentList>
    <comment ref="C1" authorId="0">
      <text>
        <r>
          <rPr>
            <b/>
            <sz val="8"/>
            <rFont val="Tahoma"/>
            <family val="2"/>
          </rPr>
          <t>Wickie:</t>
        </r>
        <r>
          <rPr>
            <sz val="8"/>
            <rFont val="Tahoma"/>
            <family val="2"/>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2"/>
          </rPr>
          <t>Wickie:</t>
        </r>
        <r>
          <rPr>
            <sz val="8"/>
            <rFont val="Tahoma"/>
            <family val="2"/>
          </rPr>
          <t xml:space="preserve">
hier bitte die Spielzeit in hh:mm eintragen -wird dann im Zeitplan übernommen.</t>
        </r>
      </text>
    </comment>
    <comment ref="D5" authorId="0">
      <text>
        <r>
          <rPr>
            <b/>
            <sz val="8"/>
            <rFont val="Tahoma"/>
            <family val="2"/>
          </rPr>
          <t>Wickie:</t>
        </r>
        <r>
          <rPr>
            <sz val="8"/>
            <rFont val="Tahoma"/>
            <family val="2"/>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2"/>
          </rPr>
          <t>Wickie:</t>
        </r>
        <r>
          <rPr>
            <sz val="8"/>
            <rFont val="Tahoma"/>
            <family val="2"/>
          </rPr>
          <t xml:space="preserve">
hier bitte die gewünschte Pause nach dem letzten Gruppenspiel,
nach dem  Viertelfinale
und nach dem Halbfinale 
eintragen Format hh:mm
i.d.R. sollten -5 Minuten reichen-</t>
        </r>
      </text>
    </comment>
    <comment ref="D13" authorId="0">
      <text>
        <r>
          <rPr>
            <b/>
            <sz val="8"/>
            <rFont val="Tahoma"/>
            <family val="2"/>
          </rPr>
          <t>Wickie:</t>
        </r>
        <r>
          <rPr>
            <sz val="8"/>
            <rFont val="Tahoma"/>
            <family val="2"/>
          </rPr>
          <t xml:space="preserve">
hier Uhrzeit Beginn des 1. Spiels eintragen im Format hh:mm</t>
        </r>
      </text>
    </comment>
    <comment ref="D9" authorId="0">
      <text>
        <r>
          <rPr>
            <b/>
            <sz val="8"/>
            <rFont val="Tahoma"/>
            <family val="2"/>
          </rPr>
          <t>Wickie:</t>
        </r>
        <r>
          <rPr>
            <sz val="8"/>
            <rFont val="Tahoma"/>
            <family val="2"/>
          </rPr>
          <t xml:space="preserve">
hier bitte die gewünschte Pause nach dem letzten Gruppenspiel,
nach dem  Viertelfinale
und nach dem Halbfinale 
eintragen Format hh:mm 
i.d.R. sollten -5 Minuten reichen-</t>
        </r>
      </text>
    </comment>
    <comment ref="E15" authorId="0">
      <text>
        <r>
          <rPr>
            <b/>
            <sz val="8"/>
            <rFont val="Tahoma"/>
            <family val="2"/>
          </rPr>
          <t>Wickie:</t>
        </r>
        <r>
          <rPr>
            <sz val="8"/>
            <rFont val="Tahoma"/>
            <family val="2"/>
          </rPr>
          <t xml:space="preserve">
hier Uhrzeit Beginn des 1. Vertelfinalspiel
MANUELL eintragen im Format hh:mm
KEIN Eintrag leer = Zeitvorgabe System</t>
        </r>
      </text>
    </comment>
  </commentList>
</comments>
</file>

<file path=xl/sharedStrings.xml><?xml version="1.0" encoding="utf-8"?>
<sst xmlns="http://schemas.openxmlformats.org/spreadsheetml/2006/main" count="1106" uniqueCount="169">
  <si>
    <t>Gruppe A</t>
  </si>
  <si>
    <t>Pkte</t>
  </si>
  <si>
    <t>Tore</t>
  </si>
  <si>
    <t>Gruppe C</t>
  </si>
  <si>
    <t>Dauer:</t>
  </si>
  <si>
    <t>Pause:</t>
  </si>
  <si>
    <t>Gruppe B</t>
  </si>
  <si>
    <t>Gruppe D</t>
  </si>
  <si>
    <t>Zeit</t>
  </si>
  <si>
    <t>Spiel Nr.</t>
  </si>
  <si>
    <t>Ort</t>
  </si>
  <si>
    <t>Gruppe</t>
  </si>
  <si>
    <t>Vorrunde</t>
  </si>
  <si>
    <t>Ergebnis</t>
  </si>
  <si>
    <t>Gr.A</t>
  </si>
  <si>
    <t>-</t>
  </si>
  <si>
    <t>:</t>
  </si>
  <si>
    <t>Gr.B</t>
  </si>
  <si>
    <t>Gr.C</t>
  </si>
  <si>
    <t>Gr.D</t>
  </si>
  <si>
    <t>Viertelfinale</t>
  </si>
  <si>
    <t>Zweiter Gruppe A</t>
  </si>
  <si>
    <t>Erster Gruppe C</t>
  </si>
  <si>
    <t>Erster Gruppe B</t>
  </si>
  <si>
    <t>Zweiter Gruppe C</t>
  </si>
  <si>
    <t>Erster Gruppe A</t>
  </si>
  <si>
    <t>Vorgaben</t>
  </si>
  <si>
    <t>Spielzeit</t>
  </si>
  <si>
    <t>hh:mm</t>
  </si>
  <si>
    <t>(zwischen den Spielen)</t>
  </si>
  <si>
    <t>Spiel</t>
  </si>
  <si>
    <t>Mannschaft</t>
  </si>
  <si>
    <t>Punkte Mann-schaft Heim</t>
  </si>
  <si>
    <t>Punkte Mann-schaft Gast</t>
  </si>
  <si>
    <t>Spiele</t>
  </si>
  <si>
    <t>Diff.</t>
  </si>
  <si>
    <t>1. Spiel</t>
  </si>
  <si>
    <t>2. Spiel</t>
  </si>
  <si>
    <t>3. Spiel</t>
  </si>
  <si>
    <t>4. Spiel</t>
  </si>
  <si>
    <t>Summe aller Spiele Gruppe A</t>
  </si>
  <si>
    <t>Summe aller Spiele Gruppe B</t>
  </si>
  <si>
    <t>Hauptmenue</t>
  </si>
  <si>
    <t>Gruppeneinteilung - Tabellen</t>
  </si>
  <si>
    <t>Rang</t>
  </si>
  <si>
    <t>(Vorrunde)</t>
  </si>
  <si>
    <t>Summe aller Spiele Gruppe C</t>
  </si>
  <si>
    <t>Summe aller Spiele Gruppe D</t>
  </si>
  <si>
    <t>Halbfinale</t>
  </si>
  <si>
    <t>Platzierungen</t>
  </si>
  <si>
    <t>1.</t>
  </si>
  <si>
    <t>2.</t>
  </si>
  <si>
    <t>3.</t>
  </si>
  <si>
    <t>4.</t>
  </si>
  <si>
    <t>5.</t>
  </si>
  <si>
    <t xml:space="preserve">Namen des Schiedsrichter zur Ziffer in die farbigen Felder einttragen. </t>
  </si>
  <si>
    <t>Schiedsrichterliste</t>
  </si>
  <si>
    <t>Feld 1</t>
  </si>
  <si>
    <t>Feld 2</t>
  </si>
  <si>
    <t>Feld 3</t>
  </si>
  <si>
    <t>(nach letztem Vorrundenspiel)</t>
  </si>
  <si>
    <t>Beginn:</t>
  </si>
  <si>
    <r>
      <t xml:space="preserve">Anfangszeit des Turniers </t>
    </r>
    <r>
      <rPr>
        <b/>
        <sz val="10"/>
        <rFont val="Arial"/>
        <family val="2"/>
      </rPr>
      <t>(Eintrag erforderlich!)</t>
    </r>
  </si>
  <si>
    <t>nachfolgend haben sie die Möglichkeit Uhrzeit des Beginns einzelner Turnierabschnitt individuell festzulegen. Eingaben in den roten Zellen möglich. Wenn kein Eintrag erfolgt Zeitfestlegung durch das System</t>
  </si>
  <si>
    <t xml:space="preserve"> Siegerehrung</t>
  </si>
  <si>
    <t>Verlierer Viertelfinale alle Platz 5</t>
  </si>
  <si>
    <t>Spiel um den 3.Platz</t>
  </si>
  <si>
    <t>Finale</t>
  </si>
  <si>
    <t>SR 1</t>
  </si>
  <si>
    <t>SR 2</t>
  </si>
  <si>
    <t>SR 3</t>
  </si>
  <si>
    <t>SR 4</t>
  </si>
  <si>
    <t>SR 5</t>
  </si>
  <si>
    <t>SR 6</t>
  </si>
  <si>
    <t>Mannschaft 1</t>
  </si>
  <si>
    <t>Mannschaft 2</t>
  </si>
  <si>
    <t>Mannschaft 3</t>
  </si>
  <si>
    <t>Mannschaft 4</t>
  </si>
  <si>
    <t>Mannschaft 5</t>
  </si>
  <si>
    <t>Mannschaft 6</t>
  </si>
  <si>
    <t>Mannschaft 7</t>
  </si>
  <si>
    <t>Mannschaft 8</t>
  </si>
  <si>
    <t>Mannschaft 9</t>
  </si>
  <si>
    <t>Mannschaft 10</t>
  </si>
  <si>
    <t>Mannschaft 11</t>
  </si>
  <si>
    <t>Mannschaft 12</t>
  </si>
  <si>
    <t>Mannschaft 13</t>
  </si>
  <si>
    <t>Mannschaft 14</t>
  </si>
  <si>
    <t>Mannschaft 15</t>
  </si>
  <si>
    <t>Mannschaft 16</t>
  </si>
  <si>
    <t>Mannschaft 17</t>
  </si>
  <si>
    <t>Mannschaft 18</t>
  </si>
  <si>
    <t>Mannschaft 19</t>
  </si>
  <si>
    <t>Mannschaft 20</t>
  </si>
  <si>
    <t>Achtelfinale</t>
  </si>
  <si>
    <t>Sieger Viertelfinale Spiel 51</t>
  </si>
  <si>
    <t>Sieger Viertelfinale Spiel 52</t>
  </si>
  <si>
    <t>Verlierer Halbfinale Spiel 53</t>
  </si>
  <si>
    <t>Verlierer Halbfinale Spiel 54</t>
  </si>
  <si>
    <t>Sieger Halbfinale Spiel 53</t>
  </si>
  <si>
    <t>Sieger Halbfinale Spiel 54</t>
  </si>
  <si>
    <t xml:space="preserve"> die Ziffer des Schiedsrichter gemäß der Liste eingeben und SR ist für das Spiel in der Zeile eingeteilt</t>
  </si>
  <si>
    <t>SR 7</t>
  </si>
  <si>
    <t>SR 8</t>
  </si>
  <si>
    <t>Mannschaft 21</t>
  </si>
  <si>
    <t>Mannschaft 22</t>
  </si>
  <si>
    <t>Mannschaft 23</t>
  </si>
  <si>
    <t>Mannschaft 24</t>
  </si>
  <si>
    <t>Mannschaft 25</t>
  </si>
  <si>
    <t>Mannschaft 26</t>
  </si>
  <si>
    <t>Mannschaft 27</t>
  </si>
  <si>
    <t>Mannschaft 28</t>
  </si>
  <si>
    <t>Mannschaft 29</t>
  </si>
  <si>
    <t>Mannschaft 30</t>
  </si>
  <si>
    <t>Mannschaft 31</t>
  </si>
  <si>
    <t>Mannschaft 32</t>
  </si>
  <si>
    <t>Mannschaft 33</t>
  </si>
  <si>
    <t>Mannschaft 34</t>
  </si>
  <si>
    <t>Mannschaft 35</t>
  </si>
  <si>
    <t>Mannschaft 36</t>
  </si>
  <si>
    <t>Mannschaft 37</t>
  </si>
  <si>
    <t>Mannschaft 38</t>
  </si>
  <si>
    <t>Mannschaft 39</t>
  </si>
  <si>
    <t>Mannschaft 40</t>
  </si>
  <si>
    <t>Gruppe E</t>
  </si>
  <si>
    <t>Gruppe F</t>
  </si>
  <si>
    <t>Gruppe G</t>
  </si>
  <si>
    <t>Gruppe H</t>
  </si>
  <si>
    <t>Gr.E</t>
  </si>
  <si>
    <t>Gr.F</t>
  </si>
  <si>
    <t>Gr.G</t>
  </si>
  <si>
    <t>Gr.H</t>
  </si>
  <si>
    <t>SR 9</t>
  </si>
  <si>
    <t>SR 10</t>
  </si>
  <si>
    <t>SR 11</t>
  </si>
  <si>
    <t>SR12</t>
  </si>
  <si>
    <t>Feld 4</t>
  </si>
  <si>
    <t>SR13</t>
  </si>
  <si>
    <t>SR14</t>
  </si>
  <si>
    <t>SR15</t>
  </si>
  <si>
    <t>SR16</t>
  </si>
  <si>
    <t>Zweiter  Gruppe D</t>
  </si>
  <si>
    <t>Erster Gruppe E</t>
  </si>
  <si>
    <t>Erster Gruppe G</t>
  </si>
  <si>
    <t>nach 16./8,-Viertelfinale und nach Halbfinale)</t>
  </si>
  <si>
    <t>Zweiter  Gruppe B</t>
  </si>
  <si>
    <t>Zweiter  Gruppe F</t>
  </si>
  <si>
    <t>Zweiter GruppeG</t>
  </si>
  <si>
    <t>Zweiter  Gruppe H</t>
  </si>
  <si>
    <t>Erster  Gruppe F</t>
  </si>
  <si>
    <t>Zweiter  Gruppe E</t>
  </si>
  <si>
    <t>Erster  Gruppe H</t>
  </si>
  <si>
    <t>Sieger Achtelfinale Spiel 81</t>
  </si>
  <si>
    <t>Sieger Achtelfinale Spiel 83</t>
  </si>
  <si>
    <t>Sieger Achtelfinale Spie82</t>
  </si>
  <si>
    <t>Sieger Achtelfinale Spiel 84</t>
  </si>
  <si>
    <t>Sieger Achtelfinale Spiel 85</t>
  </si>
  <si>
    <t>Sieger Achtelfinale Spiel 87</t>
  </si>
  <si>
    <t>Sieger Achtelfinale Spiel 86</t>
  </si>
  <si>
    <t>Sieger Achtelfinale Spiel 88</t>
  </si>
  <si>
    <t>Erster  Gruppe D</t>
  </si>
  <si>
    <t>Achtelfinale.Finale Beginn</t>
  </si>
  <si>
    <t>Sieger Viertelfinale Spiel 89</t>
  </si>
  <si>
    <t>Sieger Viertelfinale Spiel 91</t>
  </si>
  <si>
    <t>Feld 5</t>
  </si>
  <si>
    <t>Feld 6</t>
  </si>
  <si>
    <t>Feld 7</t>
  </si>
  <si>
    <t>Feld 8</t>
  </si>
  <si>
    <t>ggfl. hier neue Anfangszeit</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</si>
</sst>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h:mm"/>
    <numFmt numFmtId="165" formatCode="h:mm;@"/>
  </numFmts>
  <fonts count="86">
    <font>
      <sz val="10"/>
      <name val="Arial"/>
      <family val="0"/>
    </font>
    <font>
      <sz val="11"/>
      <color indexed="8"/>
      <name val="Calibri"/>
      <family val="2"/>
    </font>
    <font>
      <b/>
      <sz val="10"/>
      <name val="Arial"/>
      <family val="0"/>
    </font>
    <font>
      <b/>
      <i/>
      <sz val="10"/>
      <name val="Arial"/>
      <family val="0"/>
    </font>
    <font>
      <b/>
      <u val="single"/>
      <sz val="10"/>
      <name val="Arial"/>
      <family val="2"/>
    </font>
    <font>
      <b/>
      <u val="single"/>
      <sz val="8"/>
      <name val="Arial"/>
      <family val="2"/>
    </font>
    <font>
      <sz val="10"/>
      <name val="Small Fonts"/>
      <family val="2"/>
    </font>
    <font>
      <sz val="6"/>
      <name val="Small Fonts"/>
      <family val="2"/>
    </font>
    <font>
      <b/>
      <sz val="14"/>
      <name val="Arial"/>
      <family val="2"/>
    </font>
    <font>
      <b/>
      <sz val="8"/>
      <name val="Arial"/>
      <family val="2"/>
    </font>
    <font>
      <sz val="8"/>
      <name val="Arial"/>
      <family val="0"/>
    </font>
    <font>
      <sz val="8"/>
      <name val="Small Fonts"/>
      <family val="2"/>
    </font>
    <font>
      <b/>
      <u val="single"/>
      <sz val="16"/>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8"/>
      <name val="Tahoma"/>
      <family val="2"/>
    </font>
    <font>
      <b/>
      <sz val="10"/>
      <name val="Tahoma"/>
      <family val="2"/>
    </font>
    <font>
      <b/>
      <sz val="10"/>
      <color indexed="60"/>
      <name val="Tahoma"/>
      <family val="2"/>
    </font>
    <font>
      <sz val="10"/>
      <color indexed="9"/>
      <name val="Arial"/>
      <family val="2"/>
    </font>
    <font>
      <sz val="9"/>
      <name val="Arial"/>
      <family val="2"/>
    </font>
    <font>
      <b/>
      <sz val="11"/>
      <name val="Arial"/>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1"/>
      <color indexed="10"/>
      <name val="Arial"/>
      <family val="2"/>
    </font>
    <font>
      <b/>
      <sz val="10"/>
      <color indexed="12"/>
      <name val="Arial"/>
      <family val="2"/>
    </font>
    <font>
      <b/>
      <sz val="26"/>
      <color indexed="9"/>
      <name val="Arial"/>
      <family val="2"/>
    </font>
    <font>
      <b/>
      <u val="single"/>
      <sz val="14"/>
      <name val="Arial"/>
      <family val="2"/>
    </font>
    <font>
      <b/>
      <i/>
      <sz val="12"/>
      <name val="Arial"/>
      <family val="2"/>
    </font>
    <font>
      <b/>
      <i/>
      <u val="single"/>
      <sz val="14"/>
      <name val="Arial"/>
      <family val="0"/>
    </font>
    <font>
      <b/>
      <sz val="10"/>
      <color indexed="9"/>
      <name val="Arial"/>
      <family val="2"/>
    </font>
    <font>
      <b/>
      <sz val="9"/>
      <color indexed="9"/>
      <name val="Arial"/>
      <family val="2"/>
    </font>
    <font>
      <b/>
      <u val="single"/>
      <sz val="16"/>
      <color indexed="13"/>
      <name val="Arial"/>
      <family val="2"/>
    </font>
    <font>
      <sz val="7"/>
      <name val="Arial"/>
      <family val="2"/>
    </font>
    <font>
      <b/>
      <sz val="16"/>
      <color indexed="10"/>
      <name val="Arial"/>
      <family val="2"/>
    </font>
    <font>
      <b/>
      <sz val="12"/>
      <color indexed="28"/>
      <name val="Arial"/>
      <family val="2"/>
    </font>
    <font>
      <b/>
      <sz val="10"/>
      <color indexed="28"/>
      <name val="Arial"/>
      <family val="2"/>
    </font>
    <font>
      <sz val="8"/>
      <name val="Tahoma"/>
      <family val="2"/>
    </font>
    <font>
      <sz val="11"/>
      <color indexed="53"/>
      <name val="Arial"/>
      <family val="2"/>
    </font>
    <font>
      <b/>
      <sz val="11"/>
      <color indexed="60"/>
      <name val="Arial"/>
      <family val="2"/>
    </font>
    <font>
      <b/>
      <sz val="14"/>
      <color indexed="10"/>
      <name val="Arial"/>
      <family val="2"/>
    </font>
    <font>
      <b/>
      <sz val="12"/>
      <color indexed="12"/>
      <name val="Arial"/>
      <family val="2"/>
    </font>
    <font>
      <b/>
      <sz val="11"/>
      <color indexed="56"/>
      <name val="Arial"/>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u val="single"/>
      <sz val="10"/>
      <color indexed="12"/>
      <name val="Arial"/>
      <family val="0"/>
    </font>
    <font>
      <u val="single"/>
      <sz val="10"/>
      <color indexed="20"/>
      <name val="Arial"/>
      <family val="0"/>
    </font>
    <font>
      <i/>
      <sz val="8"/>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0"/>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Arial"/>
      <family val="0"/>
    </font>
    <font>
      <sz val="11"/>
      <color rgb="FF9C65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4"/>
        <bgColor indexed="64"/>
      </patternFill>
    </fill>
    <fill>
      <patternFill patternType="solid">
        <fgColor indexed="10"/>
        <bgColor indexed="64"/>
      </patternFill>
    </fill>
    <fill>
      <patternFill patternType="solid">
        <fgColor indexed="20"/>
        <bgColor indexed="64"/>
      </patternFill>
    </fill>
    <fill>
      <patternFill patternType="solid">
        <fgColor indexed="51"/>
        <bgColor indexed="64"/>
      </patternFill>
    </fill>
    <fill>
      <patternFill patternType="solid">
        <fgColor indexed="45"/>
        <bgColor indexed="64"/>
      </patternFill>
    </fill>
    <fill>
      <patternFill patternType="solid">
        <fgColor theme="0"/>
        <bgColor indexed="64"/>
      </patternFill>
    </fill>
    <fill>
      <patternFill patternType="solid">
        <fgColor indexed="22"/>
        <bgColor indexed="64"/>
      </patternFill>
    </fill>
    <fill>
      <patternFill patternType="solid">
        <fgColor rgb="FFFFFF00"/>
        <bgColor indexed="64"/>
      </patternFill>
    </fill>
    <fill>
      <patternFill patternType="solid">
        <fgColor theme="9" tint="-0.24997000396251678"/>
        <bgColor indexed="64"/>
      </patternFill>
    </fill>
    <fill>
      <patternFill patternType="solid">
        <fgColor rgb="FF92D050"/>
        <bgColor indexed="64"/>
      </patternFill>
    </fill>
    <fill>
      <patternFill patternType="solid">
        <fgColor theme="0" tint="-0.1499900072813034"/>
        <bgColor indexed="64"/>
      </patternFill>
    </fill>
    <fill>
      <patternFill patternType="solid">
        <fgColor indexed="48"/>
        <bgColor indexed="64"/>
      </patternFill>
    </fill>
  </fills>
  <borders count="3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medium"/>
      <right/>
      <top style="medium"/>
      <bottom style="medium"/>
    </border>
    <border>
      <left style="medium"/>
      <right/>
      <top style="medium"/>
      <bottom style="thin"/>
    </border>
    <border>
      <left/>
      <right/>
      <top style="medium"/>
      <bottom style="thin"/>
    </border>
    <border>
      <left/>
      <right style="medium"/>
      <top style="medium"/>
      <bottom style="thin"/>
    </border>
    <border>
      <left style="thin"/>
      <right style="thin"/>
      <top style="medium"/>
      <bottom style="thin"/>
    </border>
    <border>
      <left style="thin"/>
      <right/>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right/>
      <top/>
      <bottom style="medium"/>
    </border>
    <border>
      <left style="medium"/>
      <right/>
      <top style="thin"/>
      <bottom style="thin"/>
    </border>
    <border>
      <left/>
      <right/>
      <top/>
      <bottom style="thin"/>
    </border>
    <border>
      <left style="medium"/>
      <right style="medium"/>
      <top style="medium"/>
      <bottom style="medium"/>
    </border>
    <border>
      <left/>
      <right/>
      <top style="thin"/>
      <bottom/>
    </border>
    <border>
      <left style="medium"/>
      <right style="thin"/>
      <top style="thin"/>
      <bottom style="thin"/>
    </border>
    <border>
      <left style="medium"/>
      <right style="thin"/>
      <top style="medium"/>
      <bottom style="thin"/>
    </border>
    <border>
      <left style="medium"/>
      <right style="thin"/>
      <top style="thin"/>
      <bottom style="medium"/>
    </border>
    <border>
      <left style="thin"/>
      <right/>
      <top/>
      <bottom style="thin"/>
    </border>
    <border>
      <left/>
      <right/>
      <top style="medium"/>
      <bottom style="medium"/>
    </border>
    <border>
      <left/>
      <right style="medium"/>
      <top style="medium"/>
      <bottom style="medium"/>
    </border>
    <border>
      <left/>
      <right style="medium"/>
      <top/>
      <bottom/>
    </border>
    <border>
      <left style="thin"/>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6" borderId="2" applyNumberFormat="0" applyAlignment="0" applyProtection="0"/>
    <xf numFmtId="0" fontId="71" fillId="0" borderId="0" applyNumberFormat="0" applyFill="0" applyBorder="0" applyAlignment="0" applyProtection="0"/>
    <xf numFmtId="41" fontId="0" fillId="0" borderId="0" applyFont="0" applyFill="0" applyBorder="0" applyAlignment="0" applyProtection="0"/>
    <xf numFmtId="0" fontId="72" fillId="27" borderId="2" applyNumberFormat="0" applyAlignment="0" applyProtection="0"/>
    <xf numFmtId="0" fontId="73" fillId="0" borderId="3" applyNumberFormat="0" applyFill="0" applyAlignment="0" applyProtection="0"/>
    <xf numFmtId="0" fontId="74" fillId="0" borderId="0" applyNumberFormat="0" applyFill="0" applyBorder="0" applyAlignment="0" applyProtection="0"/>
    <xf numFmtId="0" fontId="75" fillId="28" borderId="0" applyNumberFormat="0" applyBorder="0" applyAlignment="0" applyProtection="0"/>
    <xf numFmtId="43" fontId="0" fillId="0" borderId="0" applyFont="0" applyFill="0" applyBorder="0" applyAlignment="0" applyProtection="0"/>
    <xf numFmtId="0" fontId="76" fillId="0" borderId="0" applyNumberFormat="0" applyFill="0" applyBorder="0" applyAlignment="0" applyProtection="0"/>
    <xf numFmtId="0" fontId="7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8" fillId="31" borderId="0" applyNumberFormat="0" applyBorder="0" applyAlignment="0" applyProtection="0"/>
    <xf numFmtId="0" fontId="79" fillId="0" borderId="0" applyNumberForma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0" applyNumberFormat="0" applyFill="0" applyBorder="0" applyAlignment="0" applyProtection="0"/>
    <xf numFmtId="0" fontId="85" fillId="32" borderId="9" applyNumberFormat="0" applyAlignment="0" applyProtection="0"/>
  </cellStyleXfs>
  <cellXfs count="260">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2"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0"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10" fillId="0" borderId="0" xfId="0" applyFont="1" applyFill="1" applyBorder="1" applyAlignment="1" applyProtection="1">
      <alignment horizontal="center"/>
      <protection/>
    </xf>
    <xf numFmtId="20" fontId="2"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2"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3" fillId="0" borderId="0" xfId="0" applyFont="1" applyFill="1" applyBorder="1" applyAlignment="1" applyProtection="1">
      <alignment horizontal="center"/>
      <protection locked="0"/>
    </xf>
    <xf numFmtId="0" fontId="13" fillId="0" borderId="0" xfId="0" applyFont="1" applyFill="1" applyBorder="1" applyAlignment="1" applyProtection="1">
      <alignment/>
      <protection locked="0"/>
    </xf>
    <xf numFmtId="0" fontId="13" fillId="0" borderId="0" xfId="0" applyFont="1" applyFill="1" applyBorder="1" applyAlignment="1" applyProtection="1">
      <alignment/>
      <protection/>
    </xf>
    <xf numFmtId="0" fontId="2" fillId="36" borderId="10" xfId="0" applyFont="1" applyFill="1" applyBorder="1" applyAlignment="1" applyProtection="1">
      <alignment horizontal="center" vertical="center"/>
      <protection locked="0"/>
    </xf>
    <xf numFmtId="0" fontId="2" fillId="37" borderId="10" xfId="0" applyFont="1" applyFill="1" applyBorder="1" applyAlignment="1" applyProtection="1">
      <alignment horizontal="center"/>
      <protection locked="0"/>
    </xf>
    <xf numFmtId="0" fontId="2" fillId="38" borderId="10" xfId="0" applyFont="1" applyFill="1" applyBorder="1" applyAlignment="1" applyProtection="1">
      <alignment horizontal="center" vertical="center"/>
      <protection locked="0"/>
    </xf>
    <xf numFmtId="0" fontId="2" fillId="39" borderId="10" xfId="0" applyFont="1" applyFill="1" applyBorder="1" applyAlignment="1" applyProtection="1">
      <alignment horizontal="center"/>
      <protection locked="0"/>
    </xf>
    <xf numFmtId="20" fontId="2" fillId="40" borderId="0" xfId="0" applyNumberFormat="1" applyFont="1" applyFill="1" applyAlignment="1" applyProtection="1">
      <alignment horizontal="center"/>
      <protection locked="0"/>
    </xf>
    <xf numFmtId="0" fontId="5" fillId="33" borderId="10" xfId="0" applyFont="1" applyFill="1" applyBorder="1" applyAlignment="1" applyProtection="1">
      <alignment horizontal="right"/>
      <protection/>
    </xf>
    <xf numFmtId="0" fontId="5" fillId="33" borderId="11" xfId="0" applyFont="1" applyFill="1" applyBorder="1" applyAlignment="1" applyProtection="1">
      <alignment horizontal="centerContinuous"/>
      <protection/>
    </xf>
    <xf numFmtId="0" fontId="5" fillId="33" borderId="12" xfId="0" applyFont="1" applyFill="1" applyBorder="1" applyAlignment="1" applyProtection="1">
      <alignment horizontal="centerContinuous"/>
      <protection/>
    </xf>
    <xf numFmtId="0" fontId="0" fillId="33" borderId="0" xfId="0" applyFont="1" applyFill="1" applyAlignment="1" applyProtection="1">
      <alignment/>
      <protection/>
    </xf>
    <xf numFmtId="0" fontId="4" fillId="33" borderId="0" xfId="0" applyFont="1" applyFill="1" applyAlignment="1" applyProtection="1">
      <alignment/>
      <protection/>
    </xf>
    <xf numFmtId="0" fontId="4" fillId="33" borderId="10" xfId="0" applyFont="1" applyFill="1" applyBorder="1" applyAlignment="1" applyProtection="1">
      <alignment horizontal="center"/>
      <protection/>
    </xf>
    <xf numFmtId="0" fontId="0" fillId="33" borderId="0" xfId="0" applyFont="1" applyFill="1" applyAlignment="1" applyProtection="1">
      <alignment horizontal="center"/>
      <protection/>
    </xf>
    <xf numFmtId="0" fontId="0" fillId="33" borderId="10" xfId="0" applyFont="1" applyFill="1" applyBorder="1" applyAlignment="1" applyProtection="1">
      <alignment horizontal="center" vertical="center"/>
      <protection/>
    </xf>
    <xf numFmtId="0" fontId="23" fillId="33" borderId="10" xfId="0" applyFont="1" applyFill="1" applyBorder="1" applyAlignment="1" applyProtection="1">
      <alignment horizontal="right"/>
      <protection/>
    </xf>
    <xf numFmtId="0" fontId="23" fillId="33" borderId="10" xfId="0" applyFont="1" applyFill="1" applyBorder="1" applyAlignment="1" applyProtection="1">
      <alignment horizontal="center"/>
      <protection/>
    </xf>
    <xf numFmtId="0" fontId="23" fillId="33" borderId="10" xfId="0" applyFont="1" applyFill="1" applyBorder="1" applyAlignment="1" applyProtection="1">
      <alignment/>
      <protection/>
    </xf>
    <xf numFmtId="0" fontId="23" fillId="33" borderId="10" xfId="0" applyNumberFormat="1" applyFont="1" applyFill="1" applyBorder="1" applyAlignment="1" applyProtection="1">
      <alignment/>
      <protection/>
    </xf>
    <xf numFmtId="0" fontId="2" fillId="33" borderId="0" xfId="0" applyFont="1" applyFill="1" applyAlignment="1" applyProtection="1">
      <alignment horizontal="center" vertical="center" wrapText="1"/>
      <protection/>
    </xf>
    <xf numFmtId="0" fontId="9" fillId="33" borderId="0" xfId="0" applyFont="1" applyFill="1" applyAlignment="1" applyProtection="1">
      <alignment horizontal="left" vertical="center" wrapText="1"/>
      <protection/>
    </xf>
    <xf numFmtId="0" fontId="9" fillId="33" borderId="0" xfId="0" applyFont="1" applyFill="1" applyAlignment="1" applyProtection="1">
      <alignment horizontal="centerContinuous" vertical="center" wrapText="1"/>
      <protection/>
    </xf>
    <xf numFmtId="0" fontId="8" fillId="33" borderId="0" xfId="0" applyFont="1" applyFill="1" applyAlignment="1" applyProtection="1">
      <alignment horizontal="centerContinuous" vertical="center" wrapText="1"/>
      <protection/>
    </xf>
    <xf numFmtId="164"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164"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10" fillId="33" borderId="0" xfId="0" applyFont="1" applyFill="1" applyAlignment="1" applyProtection="1">
      <alignment horizontal="center"/>
      <protection/>
    </xf>
    <xf numFmtId="0" fontId="6" fillId="33" borderId="0" xfId="0" applyFont="1" applyFill="1" applyAlignment="1" applyProtection="1">
      <alignment horizontal="center" vertical="center"/>
      <protection/>
    </xf>
    <xf numFmtId="0" fontId="7" fillId="33" borderId="0" xfId="0" applyFont="1" applyFill="1" applyAlignment="1" applyProtection="1">
      <alignment horizontal="center"/>
      <protection/>
    </xf>
    <xf numFmtId="0" fontId="7" fillId="33" borderId="0" xfId="0" applyFont="1" applyFill="1" applyAlignment="1" applyProtection="1">
      <alignment horizontal="left"/>
      <protection/>
    </xf>
    <xf numFmtId="0" fontId="7" fillId="33" borderId="0" xfId="0" applyFont="1" applyFill="1" applyAlignment="1" applyProtection="1">
      <alignment horizontal="center" vertical="center"/>
      <protection/>
    </xf>
    <xf numFmtId="0" fontId="11" fillId="33" borderId="0" xfId="0" applyFont="1" applyFill="1" applyAlignment="1" applyProtection="1">
      <alignment horizontal="center"/>
      <protection/>
    </xf>
    <xf numFmtId="0" fontId="6" fillId="33" borderId="0" xfId="0" applyFont="1" applyFill="1" applyAlignment="1" applyProtection="1">
      <alignment horizontal="center"/>
      <protection/>
    </xf>
    <xf numFmtId="0" fontId="0" fillId="0" borderId="10" xfId="0" applyFont="1" applyFill="1" applyBorder="1" applyAlignment="1">
      <alignment horizontal="center" vertical="center"/>
    </xf>
    <xf numFmtId="0" fontId="1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9" fillId="0" borderId="0" xfId="0" applyFont="1" applyFill="1" applyBorder="1" applyAlignment="1" applyProtection="1">
      <alignment horizontal="center"/>
      <protection locked="0"/>
    </xf>
    <xf numFmtId="0" fontId="15" fillId="33" borderId="0" xfId="0" applyFont="1" applyFill="1" applyBorder="1" applyAlignment="1" applyProtection="1">
      <alignment horizontal="center" vertical="center" wrapText="1"/>
      <protection/>
    </xf>
    <xf numFmtId="0" fontId="16" fillId="33" borderId="0" xfId="0" applyFont="1" applyFill="1" applyBorder="1" applyAlignment="1" applyProtection="1">
      <alignment horizontal="center" vertical="center"/>
      <protection/>
    </xf>
    <xf numFmtId="0" fontId="17" fillId="33" borderId="0" xfId="0" applyFont="1" applyFill="1" applyBorder="1" applyAlignment="1" applyProtection="1">
      <alignment horizontal="center" vertical="center"/>
      <protection/>
    </xf>
    <xf numFmtId="0" fontId="16" fillId="33" borderId="0" xfId="0" applyFont="1" applyFill="1" applyBorder="1" applyAlignment="1" applyProtection="1">
      <alignment horizontal="center" vertical="top"/>
      <protection/>
    </xf>
    <xf numFmtId="0" fontId="13" fillId="33" borderId="0" xfId="0" applyFont="1" applyFill="1" applyBorder="1" applyAlignment="1" applyProtection="1">
      <alignment horizontal="center"/>
      <protection locked="0"/>
    </xf>
    <xf numFmtId="0" fontId="13" fillId="33" borderId="0" xfId="0" applyFont="1" applyFill="1" applyBorder="1" applyAlignment="1" applyProtection="1">
      <alignment/>
      <protection locked="0"/>
    </xf>
    <xf numFmtId="0" fontId="13" fillId="33" borderId="10" xfId="0" applyFont="1" applyFill="1" applyBorder="1" applyAlignment="1" applyProtection="1">
      <alignment horizontal="center"/>
      <protection/>
    </xf>
    <xf numFmtId="0" fontId="18" fillId="33" borderId="10" xfId="0" applyFont="1" applyFill="1" applyBorder="1" applyAlignment="1" applyProtection="1">
      <alignment horizontal="center" vertical="center"/>
      <protection/>
    </xf>
    <xf numFmtId="0" fontId="25" fillId="33" borderId="10" xfId="0" applyFont="1" applyFill="1" applyBorder="1" applyAlignment="1" applyProtection="1">
      <alignment horizontal="center" vertical="center"/>
      <protection/>
    </xf>
    <xf numFmtId="0" fontId="13" fillId="33" borderId="13" xfId="0" applyFont="1" applyFill="1" applyBorder="1" applyAlignment="1" applyProtection="1">
      <alignment horizontal="center" vertical="center"/>
      <protection/>
    </xf>
    <xf numFmtId="0" fontId="13" fillId="33" borderId="12" xfId="0" applyFont="1" applyFill="1" applyBorder="1" applyAlignment="1" applyProtection="1">
      <alignment horizontal="center" vertical="center"/>
      <protection/>
    </xf>
    <xf numFmtId="0" fontId="13" fillId="33" borderId="0" xfId="0" applyFont="1" applyFill="1" applyBorder="1" applyAlignment="1" applyProtection="1">
      <alignment horizontal="left"/>
      <protection/>
    </xf>
    <xf numFmtId="0" fontId="13" fillId="33" borderId="0" xfId="0" applyFont="1" applyFill="1" applyBorder="1" applyAlignment="1" applyProtection="1">
      <alignment/>
      <protection/>
    </xf>
    <xf numFmtId="0" fontId="16" fillId="33" borderId="0" xfId="0" applyFont="1" applyFill="1" applyBorder="1" applyAlignment="1" applyProtection="1">
      <alignment horizontal="center"/>
      <protection/>
    </xf>
    <xf numFmtId="0" fontId="16" fillId="33" borderId="0" xfId="0" applyFont="1" applyFill="1" applyBorder="1" applyAlignment="1" applyProtection="1">
      <alignment horizontal="right"/>
      <protection/>
    </xf>
    <xf numFmtId="0" fontId="13" fillId="33" borderId="0" xfId="0" applyFont="1" applyFill="1" applyBorder="1" applyAlignment="1" applyProtection="1">
      <alignment horizontal="center"/>
      <protection/>
    </xf>
    <xf numFmtId="0" fontId="13" fillId="33" borderId="0" xfId="0" applyFont="1" applyFill="1" applyBorder="1" applyAlignment="1" applyProtection="1">
      <alignment horizontal="centerContinuous"/>
      <protection/>
    </xf>
    <xf numFmtId="20" fontId="19" fillId="33" borderId="0" xfId="0" applyNumberFormat="1" applyFont="1" applyFill="1" applyBorder="1" applyAlignment="1" applyProtection="1">
      <alignment horizontal="center" vertical="center"/>
      <protection/>
    </xf>
    <xf numFmtId="0" fontId="19" fillId="33" borderId="0" xfId="0" applyFont="1" applyFill="1" applyBorder="1" applyAlignment="1" applyProtection="1">
      <alignment/>
      <protection/>
    </xf>
    <xf numFmtId="0" fontId="19" fillId="33" borderId="0" xfId="0" applyFont="1" applyFill="1" applyBorder="1" applyAlignment="1" applyProtection="1">
      <alignment/>
      <protection locked="0"/>
    </xf>
    <xf numFmtId="0" fontId="19" fillId="33" borderId="0" xfId="0" applyFont="1" applyFill="1" applyBorder="1" applyAlignment="1" applyProtection="1">
      <alignment horizontal="center"/>
      <protection locked="0"/>
    </xf>
    <xf numFmtId="0" fontId="13" fillId="33" borderId="0" xfId="0" applyFont="1" applyFill="1" applyBorder="1" applyAlignment="1" applyProtection="1">
      <alignment vertical="center"/>
      <protection/>
    </xf>
    <xf numFmtId="0" fontId="14" fillId="33" borderId="0" xfId="0" applyFont="1" applyFill="1" applyBorder="1" applyAlignment="1" applyProtection="1">
      <alignment horizontal="center" vertical="center"/>
      <protection/>
    </xf>
    <xf numFmtId="0" fontId="32" fillId="41" borderId="0" xfId="0" applyFont="1" applyFill="1" applyBorder="1" applyAlignment="1">
      <alignment horizontal="center" vertical="center"/>
    </xf>
    <xf numFmtId="0" fontId="0" fillId="37" borderId="0" xfId="0" applyFill="1" applyBorder="1" applyAlignment="1">
      <alignment/>
    </xf>
    <xf numFmtId="0" fontId="0" fillId="33" borderId="0" xfId="0" applyFont="1" applyFill="1" applyAlignment="1">
      <alignment/>
    </xf>
    <xf numFmtId="0" fontId="0" fillId="33" borderId="0" xfId="0" applyFont="1" applyFill="1" applyAlignment="1">
      <alignment vertical="top"/>
    </xf>
    <xf numFmtId="0" fontId="3" fillId="33" borderId="0" xfId="0" applyFont="1" applyFill="1" applyAlignment="1" applyProtection="1">
      <alignment horizontal="center" vertical="center"/>
      <protection/>
    </xf>
    <xf numFmtId="0" fontId="35" fillId="0" borderId="0" xfId="0" applyFont="1" applyAlignment="1" applyProtection="1">
      <alignment horizontal="left"/>
      <protection/>
    </xf>
    <xf numFmtId="0" fontId="0" fillId="33" borderId="0" xfId="0" applyFont="1" applyFill="1" applyAlignment="1" applyProtection="1">
      <alignment/>
      <protection/>
    </xf>
    <xf numFmtId="0" fontId="0" fillId="33" borderId="0" xfId="0" applyFont="1" applyFill="1" applyAlignment="1" applyProtection="1">
      <alignment horizontal="center"/>
      <protection/>
    </xf>
    <xf numFmtId="0" fontId="3" fillId="33" borderId="0" xfId="0" applyFont="1" applyFill="1" applyAlignment="1" applyProtection="1">
      <alignment horizontal="center"/>
      <protection/>
    </xf>
    <xf numFmtId="0" fontId="0" fillId="33" borderId="0" xfId="0" applyFill="1" applyAlignment="1" applyProtection="1">
      <alignment/>
      <protection/>
    </xf>
    <xf numFmtId="0" fontId="8" fillId="33" borderId="14" xfId="0" applyFont="1" applyFill="1" applyBorder="1" applyAlignment="1" applyProtection="1">
      <alignment horizontal="center" vertical="center"/>
      <protection hidden="1"/>
    </xf>
    <xf numFmtId="0" fontId="2" fillId="36" borderId="10" xfId="0" applyFont="1" applyFill="1" applyBorder="1" applyAlignment="1" applyProtection="1">
      <alignment/>
      <protection locked="0"/>
    </xf>
    <xf numFmtId="0" fontId="2" fillId="0" borderId="12" xfId="0" applyFont="1" applyFill="1" applyBorder="1" applyAlignment="1" applyProtection="1">
      <alignment horizontal="center"/>
      <protection/>
    </xf>
    <xf numFmtId="0" fontId="2" fillId="37" borderId="10" xfId="0" applyFont="1" applyFill="1" applyBorder="1" applyAlignment="1" applyProtection="1">
      <alignment/>
      <protection locked="0"/>
    </xf>
    <xf numFmtId="0" fontId="2" fillId="33" borderId="10" xfId="0" applyFont="1" applyFill="1" applyBorder="1" applyAlignment="1" applyProtection="1">
      <alignment horizontal="center"/>
      <protection locked="0"/>
    </xf>
    <xf numFmtId="0" fontId="0" fillId="33" borderId="0" xfId="0" applyFont="1" applyFill="1" applyAlignment="1" applyProtection="1">
      <alignment vertical="center"/>
      <protection/>
    </xf>
    <xf numFmtId="0" fontId="10" fillId="33" borderId="0" xfId="0" applyFont="1" applyFill="1" applyAlignment="1" applyProtection="1">
      <alignment horizontal="center" vertical="center"/>
      <protection/>
    </xf>
    <xf numFmtId="0" fontId="0" fillId="33" borderId="0" xfId="0" applyFont="1" applyFill="1" applyAlignment="1" applyProtection="1">
      <alignment horizontal="centerContinuous" vertical="center"/>
      <protection/>
    </xf>
    <xf numFmtId="0" fontId="8" fillId="33" borderId="14" xfId="0" applyFont="1" applyFill="1" applyBorder="1" applyAlignment="1" applyProtection="1">
      <alignment horizontal="center" vertical="center"/>
      <protection hidden="1" locked="0"/>
    </xf>
    <xf numFmtId="0" fontId="0" fillId="33" borderId="13" xfId="0" applyFont="1" applyFill="1" applyBorder="1" applyAlignment="1" applyProtection="1">
      <alignment horizontal="center" vertical="center"/>
      <protection/>
    </xf>
    <xf numFmtId="0" fontId="10" fillId="33" borderId="13" xfId="0" applyFont="1" applyFill="1" applyBorder="1" applyAlignment="1" applyProtection="1">
      <alignment horizontal="left"/>
      <protection/>
    </xf>
    <xf numFmtId="0" fontId="0" fillId="33" borderId="13" xfId="0" applyFont="1" applyFill="1" applyBorder="1" applyAlignment="1" applyProtection="1">
      <alignment horizontal="center"/>
      <protection/>
    </xf>
    <xf numFmtId="0" fontId="0" fillId="33" borderId="13" xfId="0" applyFont="1" applyFill="1" applyBorder="1" applyAlignment="1" applyProtection="1">
      <alignment horizontal="right"/>
      <protection/>
    </xf>
    <xf numFmtId="0" fontId="0" fillId="33" borderId="13" xfId="0" applyFont="1" applyFill="1" applyBorder="1" applyAlignment="1" applyProtection="1">
      <alignment horizontal="left"/>
      <protection/>
    </xf>
    <xf numFmtId="0" fontId="2" fillId="36" borderId="12" xfId="0" applyFont="1" applyFill="1" applyBorder="1" applyAlignment="1" applyProtection="1">
      <alignment/>
      <protection/>
    </xf>
    <xf numFmtId="164" fontId="0" fillId="33" borderId="15" xfId="0" applyNumberFormat="1" applyFont="1" applyFill="1" applyBorder="1" applyAlignment="1" applyProtection="1">
      <alignment horizontal="center"/>
      <protection/>
    </xf>
    <xf numFmtId="0" fontId="0" fillId="33" borderId="16" xfId="0" applyFont="1" applyFill="1" applyBorder="1" applyAlignment="1" applyProtection="1">
      <alignment horizontal="center" vertical="center"/>
      <protection/>
    </xf>
    <xf numFmtId="0" fontId="10" fillId="33" borderId="16" xfId="0" applyFont="1" applyFill="1" applyBorder="1" applyAlignment="1" applyProtection="1">
      <alignment horizontal="left"/>
      <protection/>
    </xf>
    <xf numFmtId="0" fontId="0" fillId="33" borderId="16" xfId="0" applyFont="1" applyFill="1" applyBorder="1" applyAlignment="1" applyProtection="1">
      <alignment horizontal="center"/>
      <protection/>
    </xf>
    <xf numFmtId="0" fontId="0" fillId="33" borderId="16" xfId="0" applyFont="1" applyFill="1" applyBorder="1" applyAlignment="1" applyProtection="1">
      <alignment horizontal="right"/>
      <protection/>
    </xf>
    <xf numFmtId="0" fontId="0" fillId="33" borderId="16" xfId="0" applyFont="1" applyFill="1" applyBorder="1" applyAlignment="1" applyProtection="1">
      <alignment horizontal="left"/>
      <protection/>
    </xf>
    <xf numFmtId="0" fontId="0" fillId="33" borderId="17" xfId="0" applyFont="1" applyFill="1" applyBorder="1" applyAlignment="1" applyProtection="1">
      <alignment horizontal="left"/>
      <protection locked="0"/>
    </xf>
    <xf numFmtId="0" fontId="10" fillId="33" borderId="16" xfId="0" applyFont="1" applyFill="1" applyBorder="1" applyAlignment="1" applyProtection="1">
      <alignment horizontal="center"/>
      <protection/>
    </xf>
    <xf numFmtId="0" fontId="10" fillId="33" borderId="13" xfId="0" applyFont="1" applyFill="1" applyBorder="1" applyAlignment="1" applyProtection="1">
      <alignment horizontal="center"/>
      <protection/>
    </xf>
    <xf numFmtId="0" fontId="5" fillId="33" borderId="18" xfId="0" applyFont="1" applyFill="1" applyBorder="1" applyAlignment="1" applyProtection="1">
      <alignment horizontal="right"/>
      <protection/>
    </xf>
    <xf numFmtId="0" fontId="5" fillId="33" borderId="19" xfId="0" applyFont="1" applyFill="1" applyBorder="1" applyAlignment="1" applyProtection="1">
      <alignment horizontal="centerContinuous"/>
      <protection/>
    </xf>
    <xf numFmtId="0" fontId="5" fillId="33" borderId="17" xfId="0" applyFont="1" applyFill="1" applyBorder="1" applyAlignment="1" applyProtection="1">
      <alignment horizontal="centerContinuous"/>
      <protection/>
    </xf>
    <xf numFmtId="0" fontId="23" fillId="33" borderId="20" xfId="0" applyFont="1" applyFill="1" applyBorder="1" applyAlignment="1" applyProtection="1">
      <alignment horizontal="center"/>
      <protection/>
    </xf>
    <xf numFmtId="0" fontId="23" fillId="33" borderId="21" xfId="0" applyFont="1" applyFill="1" applyBorder="1" applyAlignment="1" applyProtection="1">
      <alignment horizontal="right"/>
      <protection/>
    </xf>
    <xf numFmtId="0" fontId="23" fillId="33" borderId="21" xfId="0" applyFont="1" applyFill="1" applyBorder="1" applyAlignment="1" applyProtection="1">
      <alignment horizontal="center"/>
      <protection/>
    </xf>
    <xf numFmtId="0" fontId="23" fillId="33" borderId="22" xfId="0" applyFont="1" applyFill="1" applyBorder="1" applyAlignment="1" applyProtection="1">
      <alignment horizontal="center"/>
      <protection/>
    </xf>
    <xf numFmtId="0" fontId="24" fillId="33" borderId="0" xfId="0" applyFont="1" applyFill="1" applyAlignment="1" applyProtection="1">
      <alignment/>
      <protection/>
    </xf>
    <xf numFmtId="0" fontId="24" fillId="33" borderId="0" xfId="0" applyFont="1" applyFill="1" applyAlignment="1" applyProtection="1">
      <alignment horizontal="right"/>
      <protection/>
    </xf>
    <xf numFmtId="0" fontId="24" fillId="33" borderId="0" xfId="0" applyFont="1" applyFill="1" applyAlignment="1" applyProtection="1">
      <alignment vertical="center"/>
      <protection/>
    </xf>
    <xf numFmtId="20" fontId="2" fillId="42" borderId="0" xfId="0" applyNumberFormat="1" applyFont="1" applyFill="1" applyAlignment="1" applyProtection="1">
      <alignment horizontal="center" vertical="center"/>
      <protection locked="0"/>
    </xf>
    <xf numFmtId="0" fontId="0" fillId="33" borderId="0" xfId="0" applyFont="1" applyFill="1" applyAlignment="1">
      <alignment vertical="center"/>
    </xf>
    <xf numFmtId="0" fontId="0" fillId="33" borderId="0" xfId="0" applyFont="1" applyFill="1" applyAlignment="1">
      <alignment vertical="center"/>
    </xf>
    <xf numFmtId="20" fontId="2" fillId="35" borderId="0" xfId="0" applyNumberFormat="1" applyFont="1" applyFill="1" applyAlignment="1" applyProtection="1">
      <alignment horizontal="center" vertical="center"/>
      <protection locked="0"/>
    </xf>
    <xf numFmtId="20" fontId="2" fillId="37" borderId="0" xfId="0" applyNumberFormat="1" applyFont="1" applyFill="1" applyAlignment="1" applyProtection="1">
      <alignment horizontal="center" vertical="center"/>
      <protection locked="0"/>
    </xf>
    <xf numFmtId="20" fontId="2" fillId="36" borderId="0" xfId="0" applyNumberFormat="1" applyFont="1" applyFill="1" applyAlignment="1" applyProtection="1">
      <alignment horizontal="center" vertical="center"/>
      <protection locked="0"/>
    </xf>
    <xf numFmtId="164" fontId="0" fillId="33" borderId="11" xfId="0" applyNumberFormat="1" applyFont="1" applyFill="1" applyBorder="1" applyAlignment="1" applyProtection="1">
      <alignment horizontal="center"/>
      <protection/>
    </xf>
    <xf numFmtId="0" fontId="0" fillId="33" borderId="13" xfId="0" applyFont="1" applyFill="1" applyBorder="1" applyAlignment="1" applyProtection="1">
      <alignment horizontal="center" vertical="center"/>
      <protection/>
    </xf>
    <xf numFmtId="0" fontId="24" fillId="33" borderId="13" xfId="0" applyFont="1" applyFill="1" applyBorder="1" applyAlignment="1" applyProtection="1">
      <alignment/>
      <protection/>
    </xf>
    <xf numFmtId="0" fontId="10" fillId="33" borderId="13" xfId="0" applyFont="1" applyFill="1" applyBorder="1" applyAlignment="1" applyProtection="1">
      <alignment horizontal="center"/>
      <protection/>
    </xf>
    <xf numFmtId="0" fontId="0" fillId="33" borderId="12" xfId="0" applyFont="1" applyFill="1" applyBorder="1" applyAlignment="1" applyProtection="1">
      <alignment horizontal="left"/>
      <protection locked="0"/>
    </xf>
    <xf numFmtId="0" fontId="0" fillId="33" borderId="11" xfId="0" applyFont="1" applyFill="1" applyBorder="1" applyAlignment="1" applyProtection="1">
      <alignment horizontal="right"/>
      <protection locked="0"/>
    </xf>
    <xf numFmtId="0" fontId="8" fillId="33" borderId="23" xfId="0" applyFont="1" applyFill="1" applyBorder="1" applyAlignment="1" applyProtection="1">
      <alignment horizontal="centerContinuous" vertical="center" wrapText="1"/>
      <protection/>
    </xf>
    <xf numFmtId="0" fontId="2" fillId="33" borderId="23" xfId="0" applyFont="1" applyFill="1" applyBorder="1" applyAlignment="1" applyProtection="1">
      <alignment horizontal="centerContinuous" vertical="center" wrapText="1"/>
      <protection/>
    </xf>
    <xf numFmtId="0" fontId="0" fillId="0" borderId="23" xfId="0" applyBorder="1" applyAlignment="1" applyProtection="1">
      <alignment horizontal="centerContinuous" vertical="center" wrapText="1"/>
      <protection/>
    </xf>
    <xf numFmtId="0" fontId="0" fillId="33" borderId="19" xfId="0" applyFont="1" applyFill="1" applyBorder="1" applyAlignment="1" applyProtection="1">
      <alignment horizontal="right"/>
      <protection locked="0"/>
    </xf>
    <xf numFmtId="164" fontId="0" fillId="33" borderId="24" xfId="0" applyNumberFormat="1" applyFont="1" applyFill="1" applyBorder="1" applyAlignment="1" applyProtection="1">
      <alignment horizontal="center"/>
      <protection/>
    </xf>
    <xf numFmtId="0" fontId="2" fillId="33" borderId="13" xfId="0" applyFont="1" applyFill="1" applyBorder="1" applyAlignment="1" applyProtection="1">
      <alignment horizontal="right"/>
      <protection/>
    </xf>
    <xf numFmtId="0" fontId="2" fillId="33" borderId="13" xfId="0" applyFont="1" applyFill="1" applyBorder="1" applyAlignment="1" applyProtection="1">
      <alignment horizontal="left"/>
      <protection/>
    </xf>
    <xf numFmtId="0" fontId="17" fillId="33" borderId="25" xfId="0" applyFont="1" applyFill="1" applyBorder="1" applyAlignment="1" applyProtection="1">
      <alignment horizontal="left" vertical="center"/>
      <protection/>
    </xf>
    <xf numFmtId="0" fontId="17" fillId="33" borderId="25" xfId="0" applyFont="1" applyFill="1" applyBorder="1" applyAlignment="1" applyProtection="1">
      <alignment vertical="center"/>
      <protection/>
    </xf>
    <xf numFmtId="0" fontId="8" fillId="33" borderId="0" xfId="0" applyFont="1" applyFill="1" applyBorder="1" applyAlignment="1" applyProtection="1">
      <alignment/>
      <protection/>
    </xf>
    <xf numFmtId="20" fontId="2" fillId="43" borderId="0" xfId="0" applyNumberFormat="1" applyFont="1" applyFill="1" applyAlignment="1" applyProtection="1">
      <alignment horizontal="center"/>
      <protection/>
    </xf>
    <xf numFmtId="164" fontId="0" fillId="34" borderId="24" xfId="0" applyNumberFormat="1" applyFont="1" applyFill="1" applyBorder="1" applyAlignment="1" applyProtection="1">
      <alignment horizontal="center"/>
      <protection/>
    </xf>
    <xf numFmtId="0" fontId="0" fillId="34" borderId="13" xfId="0" applyFont="1" applyFill="1" applyBorder="1" applyAlignment="1" applyProtection="1">
      <alignment horizontal="center" vertical="center"/>
      <protection/>
    </xf>
    <xf numFmtId="0" fontId="10" fillId="34" borderId="13" xfId="0" applyFont="1" applyFill="1" applyBorder="1" applyAlignment="1" applyProtection="1">
      <alignment horizontal="left"/>
      <protection/>
    </xf>
    <xf numFmtId="0" fontId="10" fillId="34" borderId="13" xfId="0" applyFont="1" applyFill="1" applyBorder="1" applyAlignment="1" applyProtection="1">
      <alignment horizontal="center"/>
      <protection/>
    </xf>
    <xf numFmtId="0" fontId="0" fillId="34" borderId="13" xfId="0" applyFont="1" applyFill="1" applyBorder="1" applyAlignment="1" applyProtection="1">
      <alignment horizontal="center"/>
      <protection/>
    </xf>
    <xf numFmtId="0" fontId="0" fillId="34" borderId="13" xfId="0" applyFont="1" applyFill="1" applyBorder="1" applyAlignment="1" applyProtection="1">
      <alignment horizontal="right"/>
      <protection/>
    </xf>
    <xf numFmtId="0" fontId="0" fillId="34" borderId="13" xfId="0" applyFont="1" applyFill="1" applyBorder="1" applyAlignment="1" applyProtection="1">
      <alignment horizontal="left"/>
      <protection/>
    </xf>
    <xf numFmtId="0" fontId="0" fillId="34" borderId="11" xfId="0" applyFont="1" applyFill="1" applyBorder="1" applyAlignment="1" applyProtection="1">
      <alignment horizontal="right"/>
      <protection locked="0"/>
    </xf>
    <xf numFmtId="0" fontId="0" fillId="34" borderId="12" xfId="0" applyFont="1" applyFill="1" applyBorder="1" applyAlignment="1" applyProtection="1">
      <alignment horizontal="left"/>
      <protection locked="0"/>
    </xf>
    <xf numFmtId="164" fontId="0" fillId="34" borderId="0" xfId="0" applyNumberFormat="1" applyFont="1" applyFill="1" applyAlignment="1" applyProtection="1">
      <alignment horizontal="center" vertical="center"/>
      <protection/>
    </xf>
    <xf numFmtId="0" fontId="33" fillId="34" borderId="13" xfId="0" applyFont="1" applyFill="1" applyBorder="1" applyAlignment="1" applyProtection="1">
      <alignment horizontal="right" vertical="center"/>
      <protection/>
    </xf>
    <xf numFmtId="0" fontId="0" fillId="34" borderId="0" xfId="0" applyFont="1" applyFill="1" applyAlignment="1" applyProtection="1">
      <alignment/>
      <protection/>
    </xf>
    <xf numFmtId="0" fontId="0" fillId="34" borderId="0" xfId="0" applyFont="1" applyFill="1" applyAlignment="1" applyProtection="1">
      <alignment horizontal="centerContinuous"/>
      <protection/>
    </xf>
    <xf numFmtId="0" fontId="0" fillId="34" borderId="0" xfId="0" applyFont="1" applyFill="1" applyAlignment="1" applyProtection="1">
      <alignment/>
      <protection/>
    </xf>
    <xf numFmtId="165" fontId="23" fillId="40" borderId="26" xfId="0" applyNumberFormat="1" applyFont="1" applyFill="1" applyBorder="1" applyAlignment="1" applyProtection="1">
      <alignment horizontal="right"/>
      <protection locked="0"/>
    </xf>
    <xf numFmtId="0" fontId="39" fillId="33" borderId="0" xfId="0" applyFont="1" applyFill="1" applyAlignment="1" applyProtection="1">
      <alignment horizontal="center"/>
      <protection/>
    </xf>
    <xf numFmtId="164" fontId="0" fillId="44" borderId="0" xfId="0" applyNumberFormat="1" applyFont="1" applyFill="1" applyAlignment="1" applyProtection="1">
      <alignment horizontal="center" vertical="center"/>
      <protection/>
    </xf>
    <xf numFmtId="0" fontId="2" fillId="44" borderId="0" xfId="0" applyFont="1" applyFill="1" applyAlignment="1" applyProtection="1">
      <alignment horizontal="center" vertical="center" wrapText="1"/>
      <protection/>
    </xf>
    <xf numFmtId="0" fontId="0" fillId="44" borderId="0" xfId="0" applyFont="1" applyFill="1" applyAlignment="1" applyProtection="1">
      <alignment/>
      <protection/>
    </xf>
    <xf numFmtId="0" fontId="0" fillId="44" borderId="0" xfId="0" applyFont="1" applyFill="1" applyAlignment="1" applyProtection="1">
      <alignment horizontal="centerContinuous"/>
      <protection/>
    </xf>
    <xf numFmtId="0" fontId="0" fillId="44" borderId="0" xfId="0" applyFont="1" applyFill="1" applyAlignment="1" applyProtection="1">
      <alignment/>
      <protection/>
    </xf>
    <xf numFmtId="0" fontId="33" fillId="44" borderId="25" xfId="0" applyFont="1" applyFill="1" applyBorder="1" applyAlignment="1" applyProtection="1">
      <alignment horizontal="right" vertical="center"/>
      <protection/>
    </xf>
    <xf numFmtId="0" fontId="2" fillId="45" borderId="13" xfId="0" applyFont="1" applyFill="1" applyBorder="1" applyAlignment="1" applyProtection="1">
      <alignment horizontal="right"/>
      <protection/>
    </xf>
    <xf numFmtId="0" fontId="2" fillId="45" borderId="13" xfId="0" applyFont="1" applyFill="1" applyBorder="1" applyAlignment="1" applyProtection="1">
      <alignment horizontal="left"/>
      <protection/>
    </xf>
    <xf numFmtId="0" fontId="2" fillId="0" borderId="13" xfId="0" applyFont="1" applyFill="1" applyBorder="1" applyAlignment="1" applyProtection="1">
      <alignment horizontal="right"/>
      <protection locked="0"/>
    </xf>
    <xf numFmtId="0" fontId="2" fillId="46" borderId="10" xfId="0" applyFont="1" applyFill="1" applyBorder="1" applyAlignment="1" applyProtection="1">
      <alignment horizontal="center" vertical="center"/>
      <protection locked="0"/>
    </xf>
    <xf numFmtId="0" fontId="2" fillId="47" borderId="10" xfId="0" applyFont="1" applyFill="1" applyBorder="1" applyAlignment="1" applyProtection="1">
      <alignment horizontal="center" vertical="center"/>
      <protection locked="0"/>
    </xf>
    <xf numFmtId="0" fontId="2" fillId="48" borderId="10" xfId="0" applyFont="1" applyFill="1" applyBorder="1" applyAlignment="1" applyProtection="1">
      <alignment horizontal="center"/>
      <protection locked="0"/>
    </xf>
    <xf numFmtId="0" fontId="2" fillId="15" borderId="10" xfId="0" applyFont="1" applyFill="1" applyBorder="1" applyAlignment="1" applyProtection="1">
      <alignment horizontal="center"/>
      <protection locked="0"/>
    </xf>
    <xf numFmtId="0" fontId="37" fillId="40" borderId="0" xfId="0" applyFont="1" applyFill="1" applyAlignment="1" applyProtection="1">
      <alignment vertical="center" wrapText="1"/>
      <protection/>
    </xf>
    <xf numFmtId="0" fontId="37" fillId="40" borderId="27" xfId="0" applyFont="1" applyFill="1" applyBorder="1" applyAlignment="1" applyProtection="1">
      <alignment vertical="center" wrapText="1"/>
      <protection/>
    </xf>
    <xf numFmtId="0" fontId="0" fillId="33" borderId="16" xfId="0" applyFont="1" applyFill="1" applyBorder="1" applyAlignment="1" applyProtection="1">
      <alignment horizontal="right" vertical="center"/>
      <protection/>
    </xf>
    <xf numFmtId="0" fontId="0" fillId="33" borderId="16" xfId="0" applyFont="1" applyFill="1" applyBorder="1" applyAlignment="1" applyProtection="1">
      <alignment horizontal="left" vertical="center"/>
      <protection/>
    </xf>
    <xf numFmtId="0" fontId="0" fillId="33" borderId="19" xfId="0" applyFont="1" applyFill="1" applyBorder="1" applyAlignment="1" applyProtection="1">
      <alignment horizontal="left"/>
      <protection locked="0"/>
    </xf>
    <xf numFmtId="0" fontId="0" fillId="33" borderId="19" xfId="0" applyFont="1" applyFill="1" applyBorder="1" applyAlignment="1" applyProtection="1">
      <alignment/>
      <protection locked="0"/>
    </xf>
    <xf numFmtId="0" fontId="10" fillId="33" borderId="16" xfId="0" applyFont="1" applyFill="1" applyBorder="1" applyAlignment="1" applyProtection="1">
      <alignment horizontal="center" vertical="center"/>
      <protection/>
    </xf>
    <xf numFmtId="0" fontId="10" fillId="33" borderId="16" xfId="0" applyFont="1" applyFill="1" applyBorder="1" applyAlignment="1" applyProtection="1">
      <alignment horizontal="left"/>
      <protection/>
    </xf>
    <xf numFmtId="0" fontId="10" fillId="33" borderId="13" xfId="0" applyFont="1" applyFill="1" applyBorder="1" applyAlignment="1" applyProtection="1">
      <alignment horizontal="left"/>
      <protection/>
    </xf>
    <xf numFmtId="164" fontId="0" fillId="44" borderId="24" xfId="0" applyNumberFormat="1" applyFont="1" applyFill="1" applyBorder="1" applyAlignment="1" applyProtection="1">
      <alignment horizontal="center"/>
      <protection/>
    </xf>
    <xf numFmtId="0" fontId="0" fillId="44" borderId="13" xfId="0" applyFont="1" applyFill="1" applyBorder="1" applyAlignment="1" applyProtection="1">
      <alignment horizontal="center" vertical="center"/>
      <protection/>
    </xf>
    <xf numFmtId="0" fontId="10" fillId="44" borderId="13" xfId="0" applyFont="1" applyFill="1" applyBorder="1" applyAlignment="1" applyProtection="1">
      <alignment horizontal="left"/>
      <protection/>
    </xf>
    <xf numFmtId="0" fontId="10" fillId="44" borderId="13" xfId="0" applyFont="1" applyFill="1" applyBorder="1" applyAlignment="1" applyProtection="1">
      <alignment horizontal="center"/>
      <protection/>
    </xf>
    <xf numFmtId="0" fontId="0" fillId="44" borderId="13" xfId="0" applyFont="1" applyFill="1" applyBorder="1" applyAlignment="1" applyProtection="1">
      <alignment horizontal="center"/>
      <protection/>
    </xf>
    <xf numFmtId="0" fontId="0" fillId="44" borderId="13" xfId="0" applyFont="1" applyFill="1" applyBorder="1" applyAlignment="1" applyProtection="1">
      <alignment horizontal="right"/>
      <protection/>
    </xf>
    <xf numFmtId="0" fontId="0" fillId="44" borderId="13" xfId="0" applyFont="1" applyFill="1" applyBorder="1" applyAlignment="1" applyProtection="1">
      <alignment horizontal="left"/>
      <protection/>
    </xf>
    <xf numFmtId="0" fontId="0" fillId="44" borderId="11" xfId="0" applyFont="1" applyFill="1" applyBorder="1" applyAlignment="1" applyProtection="1">
      <alignment horizontal="right"/>
      <protection locked="0"/>
    </xf>
    <xf numFmtId="0" fontId="0" fillId="44" borderId="12" xfId="0" applyFont="1" applyFill="1" applyBorder="1" applyAlignment="1" applyProtection="1">
      <alignment horizontal="left"/>
      <protection locked="0"/>
    </xf>
    <xf numFmtId="164" fontId="0" fillId="0" borderId="24" xfId="0" applyNumberFormat="1" applyFont="1" applyFill="1" applyBorder="1" applyAlignment="1" applyProtection="1">
      <alignment horizontal="center"/>
      <protection/>
    </xf>
    <xf numFmtId="0" fontId="0" fillId="0" borderId="13" xfId="0" applyFont="1" applyFill="1" applyBorder="1" applyAlignment="1" applyProtection="1">
      <alignment horizontal="center" vertical="center"/>
      <protection/>
    </xf>
    <xf numFmtId="0" fontId="10" fillId="0" borderId="13" xfId="0" applyFont="1" applyFill="1" applyBorder="1" applyAlignment="1" applyProtection="1">
      <alignment horizontal="left"/>
      <protection/>
    </xf>
    <xf numFmtId="0" fontId="10" fillId="0" borderId="13" xfId="0" applyFont="1" applyFill="1" applyBorder="1" applyAlignment="1" applyProtection="1">
      <alignment horizontal="center"/>
      <protection/>
    </xf>
    <xf numFmtId="0" fontId="0" fillId="0" borderId="13" xfId="0" applyFont="1" applyFill="1" applyBorder="1" applyAlignment="1" applyProtection="1">
      <alignment horizontal="center"/>
      <protection/>
    </xf>
    <xf numFmtId="0" fontId="0" fillId="0" borderId="13" xfId="0" applyFont="1" applyFill="1" applyBorder="1" applyAlignment="1" applyProtection="1">
      <alignment horizontal="right"/>
      <protection/>
    </xf>
    <xf numFmtId="0" fontId="0" fillId="0" borderId="13" xfId="0" applyFont="1" applyFill="1" applyBorder="1" applyAlignment="1" applyProtection="1">
      <alignment horizontal="left"/>
      <protection/>
    </xf>
    <xf numFmtId="164" fontId="0" fillId="49" borderId="24" xfId="0" applyNumberFormat="1" applyFont="1" applyFill="1" applyBorder="1" applyAlignment="1" applyProtection="1">
      <alignment horizontal="center"/>
      <protection/>
    </xf>
    <xf numFmtId="0" fontId="0" fillId="49" borderId="13" xfId="0" applyFont="1" applyFill="1" applyBorder="1" applyAlignment="1" applyProtection="1">
      <alignment horizontal="center" vertical="center"/>
      <protection/>
    </xf>
    <xf numFmtId="0" fontId="10" fillId="49" borderId="13" xfId="0" applyFont="1" applyFill="1" applyBorder="1" applyAlignment="1" applyProtection="1">
      <alignment horizontal="left"/>
      <protection/>
    </xf>
    <xf numFmtId="0" fontId="10" fillId="49" borderId="13" xfId="0" applyFont="1" applyFill="1" applyBorder="1" applyAlignment="1" applyProtection="1">
      <alignment horizontal="center"/>
      <protection/>
    </xf>
    <xf numFmtId="0" fontId="0" fillId="49" borderId="13" xfId="0" applyFont="1" applyFill="1" applyBorder="1" applyAlignment="1" applyProtection="1">
      <alignment horizontal="center"/>
      <protection/>
    </xf>
    <xf numFmtId="0" fontId="0" fillId="49" borderId="13" xfId="0" applyFont="1" applyFill="1" applyBorder="1" applyAlignment="1" applyProtection="1">
      <alignment horizontal="right"/>
      <protection/>
    </xf>
    <xf numFmtId="0" fontId="0" fillId="49" borderId="13" xfId="0" applyFont="1" applyFill="1" applyBorder="1" applyAlignment="1" applyProtection="1">
      <alignment horizontal="left"/>
      <protection/>
    </xf>
    <xf numFmtId="0" fontId="0" fillId="49" borderId="11" xfId="0" applyFont="1" applyFill="1" applyBorder="1" applyAlignment="1" applyProtection="1">
      <alignment horizontal="right"/>
      <protection locked="0"/>
    </xf>
    <xf numFmtId="0" fontId="0" fillId="49" borderId="12" xfId="0" applyFont="1" applyFill="1" applyBorder="1" applyAlignment="1" applyProtection="1">
      <alignment horizontal="left"/>
      <protection locked="0"/>
    </xf>
    <xf numFmtId="0" fontId="0" fillId="33" borderId="0" xfId="0" applyFont="1" applyFill="1" applyAlignment="1">
      <alignment horizontal="left" vertical="center"/>
    </xf>
    <xf numFmtId="0" fontId="17" fillId="33" borderId="27" xfId="0" applyFont="1" applyFill="1" applyBorder="1" applyAlignment="1" applyProtection="1">
      <alignment horizontal="center" vertical="center"/>
      <protection/>
    </xf>
    <xf numFmtId="0" fontId="17" fillId="33" borderId="25" xfId="0" applyFont="1" applyFill="1" applyBorder="1" applyAlignment="1" applyProtection="1">
      <alignment horizontal="center" vertical="center"/>
      <protection/>
    </xf>
    <xf numFmtId="0" fontId="16" fillId="33" borderId="27" xfId="0" applyFont="1" applyFill="1" applyBorder="1" applyAlignment="1" applyProtection="1">
      <alignment horizontal="center" vertical="center"/>
      <protection/>
    </xf>
    <xf numFmtId="0" fontId="16" fillId="33" borderId="25" xfId="0" applyFont="1" applyFill="1" applyBorder="1" applyAlignment="1" applyProtection="1">
      <alignment horizontal="center" vertical="center"/>
      <protection/>
    </xf>
    <xf numFmtId="0" fontId="14" fillId="33" borderId="0" xfId="0" applyFont="1" applyFill="1" applyBorder="1" applyAlignment="1" applyProtection="1">
      <alignment horizontal="center" vertical="center"/>
      <protection/>
    </xf>
    <xf numFmtId="0" fontId="16" fillId="33" borderId="0" xfId="0" applyFont="1" applyFill="1" applyBorder="1" applyAlignment="1" applyProtection="1">
      <alignment horizontal="center" vertical="center"/>
      <protection/>
    </xf>
    <xf numFmtId="0" fontId="13" fillId="33" borderId="27" xfId="0" applyFont="1" applyFill="1" applyBorder="1" applyAlignment="1" applyProtection="1">
      <alignment horizontal="center"/>
      <protection/>
    </xf>
    <xf numFmtId="0" fontId="13" fillId="33" borderId="25" xfId="0" applyFont="1" applyFill="1" applyBorder="1" applyAlignment="1" applyProtection="1">
      <alignment horizontal="center"/>
      <protection/>
    </xf>
    <xf numFmtId="0" fontId="0" fillId="33" borderId="28" xfId="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0" fontId="4" fillId="33" borderId="29" xfId="0" applyFont="1" applyFill="1" applyBorder="1" applyAlignment="1" applyProtection="1">
      <alignment horizontal="center" vertical="center"/>
      <protection/>
    </xf>
    <xf numFmtId="0" fontId="4" fillId="33" borderId="18" xfId="0" applyFont="1" applyFill="1" applyBorder="1" applyAlignment="1" applyProtection="1">
      <alignment horizontal="center" vertical="center"/>
      <protection/>
    </xf>
    <xf numFmtId="0" fontId="0" fillId="33" borderId="30" xfId="0" applyFont="1" applyFill="1" applyBorder="1" applyAlignment="1" applyProtection="1">
      <alignment horizontal="center" vertical="center"/>
      <protection/>
    </xf>
    <xf numFmtId="0" fontId="0" fillId="33" borderId="21" xfId="0" applyFont="1" applyFill="1" applyBorder="1" applyAlignment="1" applyProtection="1">
      <alignment horizontal="center" vertical="center"/>
      <protection/>
    </xf>
    <xf numFmtId="0" fontId="24" fillId="33" borderId="0" xfId="0" applyFont="1" applyFill="1" applyAlignment="1" applyProtection="1">
      <alignment horizontal="center"/>
      <protection locked="0"/>
    </xf>
    <xf numFmtId="0" fontId="8" fillId="34" borderId="13" xfId="0" applyFont="1" applyFill="1" applyBorder="1" applyAlignment="1" applyProtection="1">
      <alignment horizontal="center" vertical="center"/>
      <protection/>
    </xf>
    <xf numFmtId="0" fontId="24" fillId="33" borderId="0" xfId="0" applyFont="1" applyFill="1" applyAlignment="1" applyProtection="1">
      <alignment horizontal="center"/>
      <protection/>
    </xf>
    <xf numFmtId="164" fontId="34" fillId="33" borderId="0" xfId="0" applyNumberFormat="1" applyFont="1" applyFill="1" applyAlignment="1" applyProtection="1">
      <alignment horizontal="center"/>
      <protection locked="0"/>
    </xf>
    <xf numFmtId="0" fontId="8" fillId="44" borderId="25" xfId="0" applyFont="1" applyFill="1" applyBorder="1" applyAlignment="1" applyProtection="1">
      <alignment horizontal="center" vertical="center"/>
      <protection/>
    </xf>
    <xf numFmtId="0" fontId="36" fillId="40" borderId="0" xfId="0" applyFont="1" applyFill="1" applyAlignment="1" applyProtection="1">
      <alignment horizontal="center" vertical="center" wrapText="1"/>
      <protection/>
    </xf>
    <xf numFmtId="0" fontId="2" fillId="33" borderId="31" xfId="0" applyFont="1" applyFill="1" applyBorder="1" applyAlignment="1" applyProtection="1">
      <alignment horizontal="center" vertical="center"/>
      <protection/>
    </xf>
    <xf numFmtId="0" fontId="2" fillId="33" borderId="25" xfId="0" applyFont="1" applyFill="1" applyBorder="1" applyAlignment="1" applyProtection="1">
      <alignment horizontal="center" vertical="center"/>
      <protection/>
    </xf>
    <xf numFmtId="0" fontId="8" fillId="33" borderId="32" xfId="0" applyFont="1" applyFill="1" applyBorder="1" applyAlignment="1" applyProtection="1">
      <alignment horizontal="left" vertical="center"/>
      <protection hidden="1"/>
    </xf>
    <xf numFmtId="0" fontId="8" fillId="33" borderId="33" xfId="0" applyFont="1" applyFill="1" applyBorder="1" applyAlignment="1" applyProtection="1">
      <alignment horizontal="left" vertical="center"/>
      <protection hidden="1"/>
    </xf>
    <xf numFmtId="0" fontId="3" fillId="33" borderId="0" xfId="0" applyFont="1" applyFill="1" applyAlignment="1" applyProtection="1">
      <alignment horizontal="center" vertical="center" wrapText="1"/>
      <protection/>
    </xf>
    <xf numFmtId="0" fontId="3" fillId="33" borderId="34" xfId="0" applyFont="1" applyFill="1" applyBorder="1" applyAlignment="1" applyProtection="1">
      <alignment horizontal="center" vertical="center" wrapText="1"/>
      <protection/>
    </xf>
    <xf numFmtId="0" fontId="33" fillId="44" borderId="25" xfId="0" applyFont="1" applyFill="1" applyBorder="1" applyAlignment="1" applyProtection="1">
      <alignment horizontal="right" vertical="center"/>
      <protection/>
    </xf>
    <xf numFmtId="0" fontId="33" fillId="33" borderId="25"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xf>
    <xf numFmtId="0" fontId="38" fillId="50" borderId="35" xfId="0" applyFont="1" applyFill="1" applyBorder="1" applyAlignment="1">
      <alignment horizontal="center" vertical="center"/>
    </xf>
    <xf numFmtId="0" fontId="38" fillId="50" borderId="0" xfId="0" applyFont="1" applyFill="1" applyBorder="1" applyAlignment="1">
      <alignment horizontal="center" vertical="center"/>
    </xf>
    <xf numFmtId="0" fontId="9" fillId="34" borderId="35" xfId="0" applyFont="1" applyFill="1" applyBorder="1" applyAlignment="1">
      <alignment horizontal="left" vertical="top" wrapText="1"/>
    </xf>
    <xf numFmtId="0" fontId="9" fillId="34" borderId="0" xfId="0" applyFont="1" applyFill="1" applyBorder="1" applyAlignment="1">
      <alignment horizontal="left" vertical="top" wrapText="1"/>
    </xf>
    <xf numFmtId="0" fontId="0" fillId="33" borderId="0" xfId="0" applyFont="1" applyFill="1" applyAlignment="1">
      <alignment horizontal="left"/>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38100</xdr:colOff>
      <xdr:row>4</xdr:row>
      <xdr:rowOff>9525</xdr:rowOff>
    </xdr:from>
    <xdr:to>
      <xdr:col>135</xdr:col>
      <xdr:colOff>57150</xdr:colOff>
      <xdr:row>60</xdr:row>
      <xdr:rowOff>47625</xdr:rowOff>
    </xdr:to>
    <xdr:sp>
      <xdr:nvSpPr>
        <xdr:cNvPr id="1" name="TextBox 4"/>
        <xdr:cNvSpPr txBox="1">
          <a:spLocks noChangeArrowheads="1"/>
        </xdr:cNvSpPr>
      </xdr:nvSpPr>
      <xdr:spPr>
        <a:xfrm>
          <a:off x="1304925" y="276225"/>
          <a:ext cx="7753350" cy="37719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zur Vorrundentabelle</a:t>
          </a:r>
          <a:r>
            <a:rPr lang="en-US" cap="none" sz="1000" b="0" i="0" u="none" baseline="0">
              <a:latin typeface="Arial"/>
              <a:ea typeface="Arial"/>
              <a:cs typeface="Arial"/>
            </a:rPr>
            <a:t>" oder "</a:t>
          </a:r>
          <a:r>
            <a:rPr lang="en-US" cap="none" sz="1000" b="1" i="0" u="none" baseline="0">
              <a:solidFill>
                <a:srgbClr val="3333CC"/>
              </a:solidFill>
              <a:latin typeface="Arial"/>
              <a:ea typeface="Arial"/>
              <a:cs typeface="Arial"/>
            </a:rPr>
            <a:t>Gruppen Tabellen</a:t>
          </a:r>
          <a:r>
            <a:rPr lang="en-US" cap="none" sz="1000" b="0" i="0" u="none" baseline="0">
              <a:latin typeface="Arial"/>
              <a:ea typeface="Arial"/>
              <a:cs typeface="Arial"/>
            </a:rPr>
            <a:t>"</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den Tabelle.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entweder </a:t>
          </a:r>
          <a:r>
            <a:rPr lang="en-US" cap="none" sz="1000" b="1" i="0" u="none" baseline="0">
              <a:solidFill>
                <a:srgbClr val="3333CC"/>
              </a:solidFill>
              <a:latin typeface="Arial"/>
              <a:ea typeface="Arial"/>
              <a:cs typeface="Arial"/>
            </a:rPr>
            <a:t>Zwischenrunde</a:t>
          </a:r>
          <a:r>
            <a:rPr lang="en-US" cap="none" sz="1000" b="1" i="0" u="none" baseline="0">
              <a:solidFill>
                <a:srgbClr val="FF0000"/>
              </a:solidFill>
              <a:latin typeface="Arial"/>
              <a:ea typeface="Arial"/>
              <a:cs typeface="Arial"/>
            </a:rPr>
            <a:t> oder der </a:t>
          </a:r>
          <a:r>
            <a:rPr lang="en-US" cap="none" sz="1000" b="1" i="0" u="none" baseline="0">
              <a:solidFill>
                <a:srgbClr val="3333CC"/>
              </a:solidFill>
              <a:latin typeface="Arial"/>
              <a:ea typeface="Arial"/>
              <a:cs typeface="Arial"/>
            </a:rPr>
            <a:t>Viertelfinal</a:t>
          </a:r>
          <a:r>
            <a:rPr lang="en-US" cap="none" sz="1000" b="1" i="0" u="none" baseline="0">
              <a:solidFill>
                <a:srgbClr val="FF0000"/>
              </a:solidFill>
              <a:latin typeface="Arial"/>
              <a:ea typeface="Arial"/>
              <a:cs typeface="Arial"/>
            </a:rPr>
            <a:t>- </a:t>
          </a:r>
          <a:r>
            <a:rPr lang="en-US" cap="none" sz="1000" b="1" i="0" u="none" baseline="0">
              <a:solidFill>
                <a:srgbClr val="3333CC"/>
              </a:solidFill>
              <a:latin typeface="Arial"/>
              <a:ea typeface="Arial"/>
              <a:cs typeface="Arial"/>
            </a:rPr>
            <a:t>Halbfinalspiele</a:t>
          </a:r>
          <a:r>
            <a:rPr lang="en-US" cap="none" sz="1000" b="1" i="0" u="none" baseline="0">
              <a:solidFill>
                <a:srgbClr val="FF0000"/>
              </a:solidFill>
              <a:latin typeface="Arial"/>
              <a:ea typeface="Arial"/>
              <a:cs typeface="Arial"/>
            </a:rPr>
            <a:t>  eingetragen. 
</a:t>
          </a:r>
          <a:r>
            <a:rPr lang="en-US" cap="none" sz="1000" b="0" i="0" u="none" baseline="0">
              <a:latin typeface="Arial"/>
              <a:ea typeface="Arial"/>
              <a:cs typeface="Arial"/>
            </a:rPr>
            <a:t>Da es  vorkommen kann, dass eine Entscheidung über die Tabellenplatzierung aufgrund Gleichheit durch Strafstoßschießen erfolgt, können Sie ggfl. für</a:t>
          </a:r>
          <a:r>
            <a:rPr lang="en-US" cap="none" sz="1000" b="1" i="0" u="none" baseline="0">
              <a:solidFill>
                <a:srgbClr val="3333CC"/>
              </a:solidFill>
              <a:latin typeface="Arial"/>
              <a:ea typeface="Arial"/>
              <a:cs typeface="Arial"/>
            </a:rPr>
            <a:t> Zwischenrunden/Viertelfinale-Halbfinale</a:t>
          </a:r>
          <a:r>
            <a:rPr lang="en-US" cap="none" sz="1000" b="0" i="0" u="none" baseline="0">
              <a:latin typeface="Arial"/>
              <a:ea typeface="Arial"/>
              <a:cs typeface="Arial"/>
            </a:rPr>
            <a:t> auch manuell die Mannschaften ändern, wenn eine andere Manschaft in die Begegnung übernommen werden soll, als vom System berechnet. (Ergebnisse von Strafstoßschießen können nicht programmiert werde). Hierzu die entsprechende Manschaften </a:t>
          </a:r>
          <a:r>
            <a:rPr lang="en-US" cap="none" sz="1100" b="1" i="0" u="none" baseline="0">
              <a:solidFill>
                <a:srgbClr val="FF0000"/>
              </a:solidFill>
              <a:latin typeface="Arial"/>
              <a:ea typeface="Arial"/>
              <a:cs typeface="Arial"/>
            </a:rPr>
            <a:t>manuell</a:t>
          </a:r>
          <a:r>
            <a:rPr lang="en-US" cap="none" sz="1000" b="0" i="0" u="none" baseline="0">
              <a:latin typeface="Arial"/>
              <a:ea typeface="Arial"/>
              <a:cs typeface="Arial"/>
            </a:rPr>
            <a:t> eintragen.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twoCellAnchor>
    <xdr:from>
      <xdr:col>19</xdr:col>
      <xdr:colOff>38100</xdr:colOff>
      <xdr:row>68</xdr:row>
      <xdr:rowOff>47625</xdr:rowOff>
    </xdr:from>
    <xdr:to>
      <xdr:col>100</xdr:col>
      <xdr:colOff>57150</xdr:colOff>
      <xdr:row>79</xdr:row>
      <xdr:rowOff>9525</xdr:rowOff>
    </xdr:to>
    <xdr:sp>
      <xdr:nvSpPr>
        <xdr:cNvPr id="2" name="TextBox 6"/>
        <xdr:cNvSpPr txBox="1">
          <a:spLocks noChangeArrowheads="1"/>
        </xdr:cNvSpPr>
      </xdr:nvSpPr>
      <xdr:spPr>
        <a:xfrm>
          <a:off x="1304925" y="4581525"/>
          <a:ext cx="5419725" cy="69532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weitere Turnierpläne finden sie auf der Seite des Badischen Fußballverbandes www.badfv.de
beim Kreis Heidelberg in der Rubrok Kreisjugend\Service
unter dem Link: </a:t>
          </a:r>
          <a:r>
            <a:rPr lang="en-US" cap="none" sz="1000" b="1" i="0" u="none" baseline="0">
              <a:solidFill>
                <a:srgbClr val="0000FF"/>
              </a:solidFill>
              <a:latin typeface="Arial"/>
              <a:ea typeface="Arial"/>
              <a:cs typeface="Arial"/>
            </a:rPr>
            <a:t>http://www.badfv.de/kreis_heidelberg/kreisjugend/service/01_Turnierplaene.php</a:t>
          </a:r>
          <a:r>
            <a:rPr lang="en-US" cap="none" sz="1000" b="1"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619125</xdr:colOff>
      <xdr:row>6</xdr:row>
      <xdr:rowOff>85725</xdr:rowOff>
    </xdr:from>
    <xdr:to>
      <xdr:col>5</xdr:col>
      <xdr:colOff>1123950</xdr:colOff>
      <xdr:row>7</xdr:row>
      <xdr:rowOff>104775</xdr:rowOff>
    </xdr:to>
    <xdr:sp macro="[0]!Info_nur_V">
      <xdr:nvSpPr>
        <xdr:cNvPr id="1" name="Rectangle 28"/>
        <xdr:cNvSpPr>
          <a:spLocks/>
        </xdr:cNvSpPr>
      </xdr:nvSpPr>
      <xdr:spPr>
        <a:xfrm>
          <a:off x="3048000" y="1066800"/>
          <a:ext cx="514350" cy="190500"/>
        </a:xfrm>
        <a:prstGeom prst="rect">
          <a:avLst/>
        </a:prstGeom>
        <a:solidFill>
          <a:srgbClr val="A0E0E0"/>
        </a:solidFill>
        <a:ln w="9525" cmpd="sng">
          <a:noFill/>
        </a:ln>
      </xdr:spPr>
      <xdr:txBody>
        <a:bodyPr vertOverflow="clip" wrap="square" lIns="27432" tIns="22860" rIns="0" bIns="0"/>
        <a:p>
          <a:pPr algn="l">
            <a:defRPr/>
          </a:pPr>
          <a:r>
            <a:rPr lang="en-US" cap="none" sz="800" b="0" i="1" u="none" baseline="0">
              <a:solidFill>
                <a:srgbClr val="000000"/>
              </a:solidFill>
              <a:latin typeface="Arial"/>
              <a:ea typeface="Arial"/>
              <a:cs typeface="Arial"/>
            </a:rPr>
            <a:t>Version</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619125</xdr:colOff>
      <xdr:row>6</xdr:row>
      <xdr:rowOff>85725</xdr:rowOff>
    </xdr:from>
    <xdr:to>
      <xdr:col>5</xdr:col>
      <xdr:colOff>1123950</xdr:colOff>
      <xdr:row>7</xdr:row>
      <xdr:rowOff>104775</xdr:rowOff>
    </xdr:to>
    <xdr:sp macro="[0]!Info_nur_V">
      <xdr:nvSpPr>
        <xdr:cNvPr id="1" name="Rectangle 28"/>
        <xdr:cNvSpPr>
          <a:spLocks/>
        </xdr:cNvSpPr>
      </xdr:nvSpPr>
      <xdr:spPr>
        <a:xfrm>
          <a:off x="3048000" y="1066800"/>
          <a:ext cx="514350" cy="190500"/>
        </a:xfrm>
        <a:prstGeom prst="rect">
          <a:avLst/>
        </a:prstGeom>
        <a:solidFill>
          <a:srgbClr val="A0E0E0"/>
        </a:solidFill>
        <a:ln w="9525" cmpd="sng">
          <a:noFill/>
        </a:ln>
      </xdr:spPr>
      <xdr:txBody>
        <a:bodyPr vertOverflow="clip" wrap="square" lIns="27432" tIns="22860" rIns="0" bIns="0"/>
        <a:p>
          <a:pPr algn="l">
            <a:defRPr/>
          </a:pPr>
          <a:r>
            <a:rPr lang="en-US" cap="none" sz="800" b="0" i="1" u="none" baseline="0">
              <a:solidFill>
                <a:srgbClr val="000000"/>
              </a:solidFill>
              <a:latin typeface="Arial"/>
              <a:ea typeface="Arial"/>
              <a:cs typeface="Arial"/>
            </a:rPr>
            <a:t>Version</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619125</xdr:colOff>
      <xdr:row>6</xdr:row>
      <xdr:rowOff>85725</xdr:rowOff>
    </xdr:from>
    <xdr:to>
      <xdr:col>5</xdr:col>
      <xdr:colOff>1123950</xdr:colOff>
      <xdr:row>7</xdr:row>
      <xdr:rowOff>114300</xdr:rowOff>
    </xdr:to>
    <xdr:sp macro="[0]!Info_nur_V">
      <xdr:nvSpPr>
        <xdr:cNvPr id="1" name="Rectangle 28"/>
        <xdr:cNvSpPr>
          <a:spLocks/>
        </xdr:cNvSpPr>
      </xdr:nvSpPr>
      <xdr:spPr>
        <a:xfrm>
          <a:off x="3048000" y="1066800"/>
          <a:ext cx="514350" cy="200025"/>
        </a:xfrm>
        <a:prstGeom prst="rect">
          <a:avLst/>
        </a:prstGeom>
        <a:solidFill>
          <a:srgbClr val="A0E0E0"/>
        </a:solidFill>
        <a:ln w="9525" cmpd="sng">
          <a:noFill/>
        </a:ln>
      </xdr:spPr>
      <xdr:txBody>
        <a:bodyPr vertOverflow="clip" wrap="square" lIns="27432" tIns="22860" rIns="0" bIns="0"/>
        <a:p>
          <a:pPr algn="l">
            <a:defRPr/>
          </a:pPr>
          <a:r>
            <a:rPr lang="en-US" cap="none" sz="800" b="0" i="1" u="none" baseline="0">
              <a:solidFill>
                <a:srgbClr val="000000"/>
              </a:solidFill>
              <a:latin typeface="Arial"/>
              <a:ea typeface="Arial"/>
              <a:cs typeface="Arial"/>
            </a:rPr>
            <a:t>Version</a:t>
          </a:r>
        </a:p>
      </xdr:txBody>
    </xdr:sp>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9921875" defaultRowHeight="5.25" customHeight="1"/>
  <sheetData/>
  <sheetProtection password="DECF" sheet="1" objects="1" scenarios="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2918263" r:id="rId1"/>
  </oleObjects>
</worksheet>
</file>

<file path=xl/worksheets/sheet2.xml><?xml version="1.0" encoding="utf-8"?>
<worksheet xmlns="http://schemas.openxmlformats.org/spreadsheetml/2006/main" xmlns:r="http://schemas.openxmlformats.org/officeDocument/2006/relationships">
  <sheetPr codeName="Tabelle9"/>
  <dimension ref="A1:A4"/>
  <sheetViews>
    <sheetView zoomScale="246" zoomScaleNormal="246" zoomScalePageLayoutView="0" workbookViewId="0" topLeftCell="A1">
      <selection activeCell="A1" sqref="A1"/>
    </sheetView>
  </sheetViews>
  <sheetFormatPr defaultColWidth="11.421875" defaultRowHeight="12.75"/>
  <cols>
    <col min="1" max="1" width="86.57421875" style="27" customWidth="1"/>
    <col min="2" max="2" width="35.7109375" style="27" customWidth="1"/>
    <col min="3" max="16384" width="11.421875" style="27" customWidth="1"/>
  </cols>
  <sheetData>
    <row r="1" ht="75" customHeight="1">
      <c r="A1" s="93" t="s">
        <v>42</v>
      </c>
    </row>
    <row r="2" ht="112.5" customHeight="1">
      <c r="A2" s="94"/>
    </row>
    <row r="3" ht="112.5" customHeight="1">
      <c r="A3" s="94"/>
    </row>
    <row r="4" ht="150" customHeight="1">
      <c r="A4" s="28"/>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1"/>
  <dimension ref="A1:O61"/>
  <sheetViews>
    <sheetView zoomScalePageLayoutView="0" workbookViewId="0" topLeftCell="A1">
      <selection activeCell="B1" sqref="B1:H1"/>
    </sheetView>
  </sheetViews>
  <sheetFormatPr defaultColWidth="11.421875" defaultRowHeight="12.75"/>
  <cols>
    <col min="1" max="1" width="6.8515625" style="31" customWidth="1"/>
    <col min="2" max="2" width="25.7109375" style="29" customWidth="1"/>
    <col min="3" max="3" width="8.7109375" style="29" customWidth="1"/>
    <col min="4" max="4" width="8.7109375" style="69" customWidth="1"/>
    <col min="5" max="5" width="6.7109375" style="29" customWidth="1"/>
    <col min="6" max="6" width="2.140625" style="29" customWidth="1"/>
    <col min="7" max="7" width="6.7109375" style="29" customWidth="1"/>
    <col min="8" max="8" width="5.7109375" style="29" customWidth="1"/>
    <col min="9" max="9" width="2.421875" style="30" customWidth="1"/>
    <col min="10" max="10" width="38.28125" style="29" customWidth="1"/>
    <col min="11" max="11" width="18.421875" style="29" customWidth="1"/>
    <col min="12" max="12" width="13.00390625" style="30" customWidth="1"/>
    <col min="13" max="13" width="14.00390625" style="29" customWidth="1"/>
    <col min="14" max="14" width="5.421875" style="29" customWidth="1"/>
    <col min="15" max="15" width="5.7109375" style="29" customWidth="1"/>
  </cols>
  <sheetData>
    <row r="1" spans="1:15" ht="27" customHeight="1">
      <c r="A1" s="91"/>
      <c r="B1" s="228" t="s">
        <v>43</v>
      </c>
      <c r="C1" s="228"/>
      <c r="D1" s="228"/>
      <c r="E1" s="228"/>
      <c r="F1" s="228"/>
      <c r="G1" s="228"/>
      <c r="H1" s="228"/>
      <c r="I1" s="92"/>
      <c r="J1" s="92"/>
      <c r="K1" s="92"/>
      <c r="L1" s="92"/>
      <c r="M1" s="92"/>
      <c r="N1" s="92"/>
      <c r="O1" s="92"/>
    </row>
    <row r="2" spans="1:15" ht="30" customHeight="1">
      <c r="A2" s="70" t="s">
        <v>44</v>
      </c>
      <c r="B2" s="71" t="s">
        <v>0</v>
      </c>
      <c r="C2" s="72" t="s">
        <v>34</v>
      </c>
      <c r="D2" s="71" t="s">
        <v>1</v>
      </c>
      <c r="E2" s="229" t="s">
        <v>2</v>
      </c>
      <c r="F2" s="229"/>
      <c r="G2" s="229"/>
      <c r="H2" s="71" t="s">
        <v>35</v>
      </c>
      <c r="I2" s="73"/>
      <c r="J2" s="74"/>
      <c r="K2" s="74"/>
      <c r="L2" s="75"/>
      <c r="M2" s="74"/>
      <c r="N2" s="74"/>
      <c r="O2" s="74"/>
    </row>
    <row r="3" spans="1:15" ht="18" customHeight="1">
      <c r="A3" s="76">
        <f>IF(Rechnen1!$W$3=0,"",1)</f>
      </c>
      <c r="B3" s="77" t="str">
        <f>Rechnen1!K3</f>
        <v>Mannschaft 1</v>
      </c>
      <c r="C3" s="77">
        <f>IF(Rechnen1!$W$3=0,"",Rechnen1!L3)</f>
      </c>
      <c r="D3" s="78">
        <f>IF(Rechnen1!$W$3=0,"",Rechnen1!M3)</f>
      </c>
      <c r="E3" s="77">
        <f>IF(Rechnen1!$W$3=0,"",Rechnen1!N3)</f>
      </c>
      <c r="F3" s="79" t="s">
        <v>16</v>
      </c>
      <c r="G3" s="77">
        <f>IF(Rechnen1!$W$3=0,"",Rechnen1!P3)</f>
      </c>
      <c r="H3" s="80">
        <f>IF(AND(E3="",G3=""),"",(E3-G3))</f>
      </c>
      <c r="I3" s="81"/>
      <c r="J3" s="74"/>
      <c r="K3" s="74"/>
      <c r="L3" s="75"/>
      <c r="M3" s="74"/>
      <c r="N3" s="74"/>
      <c r="O3" s="74"/>
    </row>
    <row r="4" spans="1:15" ht="18" customHeight="1">
      <c r="A4" s="76">
        <f>IF(Rechnen1!$W$3=0,"",2)</f>
      </c>
      <c r="B4" s="77" t="str">
        <f>Rechnen1!K4</f>
        <v>Mannschaft 2</v>
      </c>
      <c r="C4" s="77">
        <f>IF(Rechnen1!$W$3=0,"",Rechnen1!L4)</f>
      </c>
      <c r="D4" s="78">
        <f>IF(Rechnen1!$W$3=0,"",Rechnen1!M4)</f>
      </c>
      <c r="E4" s="77">
        <f>IF(Rechnen1!$W$3=0,"",Rechnen1!N4)</f>
      </c>
      <c r="F4" s="79" t="s">
        <v>16</v>
      </c>
      <c r="G4" s="77">
        <f>IF(Rechnen1!$W$3=0,"",Rechnen1!P4)</f>
      </c>
      <c r="H4" s="80">
        <f>IF(AND(E4="",G4=""),"",(E4-G4))</f>
      </c>
      <c r="I4" s="81"/>
      <c r="J4" s="74"/>
      <c r="K4" s="74"/>
      <c r="L4" s="75"/>
      <c r="M4" s="74"/>
      <c r="N4" s="74"/>
      <c r="O4" s="74"/>
    </row>
    <row r="5" spans="1:15" ht="18" customHeight="1">
      <c r="A5" s="76">
        <f>IF(Rechnen1!$W$3=0,"",3)</f>
      </c>
      <c r="B5" s="77" t="str">
        <f>Rechnen1!K5</f>
        <v>Mannschaft 3</v>
      </c>
      <c r="C5" s="77">
        <f>IF(Rechnen1!$W$3=0,"",Rechnen1!L5)</f>
      </c>
      <c r="D5" s="78">
        <f>IF(Rechnen1!$W$3=0,"",Rechnen1!M5)</f>
      </c>
      <c r="E5" s="77">
        <f>IF(Rechnen1!$W$3=0,"",Rechnen1!N5)</f>
      </c>
      <c r="F5" s="79" t="s">
        <v>16</v>
      </c>
      <c r="G5" s="77">
        <f>IF(Rechnen1!$W$3=0,"",Rechnen1!P5)</f>
      </c>
      <c r="H5" s="80">
        <f>IF(AND(E5="",G5=""),"",(E5-G5))</f>
      </c>
      <c r="I5" s="81"/>
      <c r="J5" s="74"/>
      <c r="K5" s="74"/>
      <c r="L5" s="75"/>
      <c r="M5" s="74"/>
      <c r="N5" s="74"/>
      <c r="O5" s="74"/>
    </row>
    <row r="6" spans="1:15" ht="18" customHeight="1">
      <c r="A6" s="76">
        <f>IF(Rechnen1!$W$3=0,"",4)</f>
      </c>
      <c r="B6" s="77" t="str">
        <f>Rechnen1!K6</f>
        <v>Mannschaft 4</v>
      </c>
      <c r="C6" s="77">
        <f>IF(Rechnen1!$W$3=0,"",Rechnen1!L6)</f>
      </c>
      <c r="D6" s="78">
        <f>IF(Rechnen1!$W$3=0,"",Rechnen1!M6)</f>
      </c>
      <c r="E6" s="77">
        <f>IF(Rechnen1!$W$3=0,"",Rechnen1!N6)</f>
      </c>
      <c r="F6" s="79" t="s">
        <v>16</v>
      </c>
      <c r="G6" s="77">
        <f>IF(Rechnen1!$W$3=0,"",Rechnen1!P6)</f>
      </c>
      <c r="H6" s="80">
        <f>IF(AND(E6="",G6=""),"",(E6-G6))</f>
      </c>
      <c r="I6" s="81"/>
      <c r="J6" s="74"/>
      <c r="K6" s="74"/>
      <c r="L6" s="75"/>
      <c r="M6" s="74"/>
      <c r="N6" s="74"/>
      <c r="O6" s="74"/>
    </row>
    <row r="7" spans="1:15" ht="18" customHeight="1">
      <c r="A7" s="76">
        <f>IF(Rechnen1!$W$3=0,"",5)</f>
      </c>
      <c r="B7" s="77" t="str">
        <f>Rechnen1!K7</f>
        <v>Mannschaft 5</v>
      </c>
      <c r="C7" s="77">
        <f>IF(Rechnen1!$W$3=0,"",Rechnen1!L7)</f>
      </c>
      <c r="D7" s="78">
        <f>IF(Rechnen1!$W$3=0,"",Rechnen1!M7)</f>
      </c>
      <c r="E7" s="77">
        <f>IF(Rechnen1!$W$3=0,"",Rechnen1!N7)</f>
      </c>
      <c r="F7" s="79" t="s">
        <v>16</v>
      </c>
      <c r="G7" s="77">
        <f>IF(Rechnen1!$W$3=0,"",Rechnen1!P7)</f>
      </c>
      <c r="H7" s="80">
        <f>IF(AND(E7="",G7=""),"",(E7-G7))</f>
      </c>
      <c r="I7" s="81"/>
      <c r="J7" s="74"/>
      <c r="K7" s="74"/>
      <c r="L7" s="75"/>
      <c r="M7" s="74"/>
      <c r="N7" s="74"/>
      <c r="O7" s="74"/>
    </row>
    <row r="8" spans="1:15" ht="15" customHeight="1">
      <c r="A8" s="230"/>
      <c r="B8" s="226" t="s">
        <v>6</v>
      </c>
      <c r="C8" s="224" t="s">
        <v>34</v>
      </c>
      <c r="D8" s="226" t="s">
        <v>1</v>
      </c>
      <c r="E8" s="226" t="s">
        <v>2</v>
      </c>
      <c r="F8" s="226"/>
      <c r="G8" s="226"/>
      <c r="H8" s="226" t="s">
        <v>35</v>
      </c>
      <c r="I8" s="82"/>
      <c r="J8" s="83"/>
      <c r="K8" s="83"/>
      <c r="L8" s="84"/>
      <c r="M8" s="85"/>
      <c r="N8" s="86"/>
      <c r="O8" s="86"/>
    </row>
    <row r="9" spans="1:15" ht="15" customHeight="1">
      <c r="A9" s="231"/>
      <c r="B9" s="227"/>
      <c r="C9" s="225"/>
      <c r="D9" s="227"/>
      <c r="E9" s="227"/>
      <c r="F9" s="227"/>
      <c r="G9" s="227"/>
      <c r="H9" s="227"/>
      <c r="I9" s="82"/>
      <c r="J9" s="83"/>
      <c r="K9" s="83"/>
      <c r="L9" s="84"/>
      <c r="M9" s="85"/>
      <c r="N9" s="86"/>
      <c r="O9" s="86"/>
    </row>
    <row r="10" spans="1:15" ht="18" customHeight="1">
      <c r="A10" s="76">
        <f>IF(Rechnen1!$X$3=0,"",1)</f>
      </c>
      <c r="B10" s="77" t="str">
        <f>Rechnen1!K10</f>
        <v>Mannschaft 6</v>
      </c>
      <c r="C10" s="77">
        <f>IF(Rechnen1!$X$3=0,"",Rechnen1!L10)</f>
      </c>
      <c r="D10" s="78">
        <f>IF(Rechnen1!$X$3=0,"",Rechnen1!M10)</f>
      </c>
      <c r="E10" s="77">
        <f>IF(Rechnen1!$X$3=0,"",Rechnen1!N10)</f>
      </c>
      <c r="F10" s="79" t="s">
        <v>16</v>
      </c>
      <c r="G10" s="77">
        <f>IF(Rechnen1!$X$3=0,"",Rechnen1!P10)</f>
      </c>
      <c r="H10" s="80">
        <f>IF(AND(E10="",G10=""),"",(E10-G10))</f>
      </c>
      <c r="I10" s="87"/>
      <c r="J10" s="85"/>
      <c r="K10" s="87"/>
      <c r="L10" s="84"/>
      <c r="M10" s="85"/>
      <c r="N10" s="86"/>
      <c r="O10" s="86"/>
    </row>
    <row r="11" spans="1:15" ht="18" customHeight="1">
      <c r="A11" s="76">
        <f>IF(Rechnen1!$X$3=0,"",2)</f>
      </c>
      <c r="B11" s="77" t="str">
        <f>Rechnen1!K11</f>
        <v>Mannschaft 7</v>
      </c>
      <c r="C11" s="77">
        <f>IF(Rechnen1!$X$3=0,"",Rechnen1!L11)</f>
      </c>
      <c r="D11" s="78">
        <f>IF(Rechnen1!$X$3=0,"",Rechnen1!M11)</f>
      </c>
      <c r="E11" s="77">
        <f>IF(Rechnen1!$X$3=0,"",Rechnen1!N11)</f>
      </c>
      <c r="F11" s="79" t="s">
        <v>16</v>
      </c>
      <c r="G11" s="77">
        <f>IF(Rechnen1!$X$3=0,"",Rechnen1!P11)</f>
      </c>
      <c r="H11" s="80">
        <f>IF(AND(E11="",G11=""),"",(E11-G11))</f>
      </c>
      <c r="I11" s="88"/>
      <c r="J11" s="89"/>
      <c r="K11" s="89"/>
      <c r="L11" s="89"/>
      <c r="M11" s="89"/>
      <c r="N11" s="89"/>
      <c r="O11" s="89"/>
    </row>
    <row r="12" spans="1:15" ht="18" customHeight="1">
      <c r="A12" s="76">
        <f>IF(Rechnen1!$X$3=0,"",3)</f>
      </c>
      <c r="B12" s="77" t="str">
        <f>Rechnen1!K12</f>
        <v>Mannschaft 8</v>
      </c>
      <c r="C12" s="77">
        <f>IF(Rechnen1!$X$3=0,"",Rechnen1!L12)</f>
      </c>
      <c r="D12" s="78">
        <f>IF(Rechnen1!$X$3=0,"",Rechnen1!M12)</f>
      </c>
      <c r="E12" s="77">
        <f>IF(Rechnen1!$X$3=0,"",Rechnen1!N12)</f>
      </c>
      <c r="F12" s="79" t="s">
        <v>16</v>
      </c>
      <c r="G12" s="77">
        <f>IF(Rechnen1!$X$3=0,"",Rechnen1!P12)</f>
      </c>
      <c r="H12" s="80">
        <f>IF(AND(E12="",G12=""),"",(E12-G12))</f>
      </c>
      <c r="I12" s="82"/>
      <c r="J12" s="74"/>
      <c r="K12" s="74"/>
      <c r="L12" s="75"/>
      <c r="M12" s="74"/>
      <c r="N12" s="74"/>
      <c r="O12" s="74"/>
    </row>
    <row r="13" spans="1:15" ht="18" customHeight="1">
      <c r="A13" s="76">
        <f>IF(Rechnen1!$X$3=0,"",4)</f>
      </c>
      <c r="B13" s="77" t="str">
        <f>Rechnen1!K13</f>
        <v>Mannschaft 9</v>
      </c>
      <c r="C13" s="77">
        <f>IF(Rechnen1!$X$3=0,"",Rechnen1!L13)</f>
      </c>
      <c r="D13" s="78">
        <f>IF(Rechnen1!$X$3=0,"",Rechnen1!M13)</f>
      </c>
      <c r="E13" s="77">
        <f>IF(Rechnen1!$X$3=0,"",Rechnen1!N13)</f>
      </c>
      <c r="F13" s="79" t="s">
        <v>16</v>
      </c>
      <c r="G13" s="77">
        <f>IF(Rechnen1!$X$3=0,"",Rechnen1!P13)</f>
      </c>
      <c r="H13" s="80">
        <f>IF(AND(E13="",G13=""),"",(E13-G13))</f>
      </c>
      <c r="I13" s="75"/>
      <c r="J13" s="74"/>
      <c r="K13" s="74"/>
      <c r="L13" s="75"/>
      <c r="M13" s="74"/>
      <c r="N13" s="74"/>
      <c r="O13" s="74"/>
    </row>
    <row r="14" spans="1:15" ht="18" customHeight="1">
      <c r="A14" s="76">
        <f>IF(Rechnen1!$X$3=0,"",5)</f>
      </c>
      <c r="B14" s="77" t="str">
        <f>Rechnen1!K14</f>
        <v>Mannschaft 10</v>
      </c>
      <c r="C14" s="77">
        <f>IF(Rechnen1!$X$3=0,"",Rechnen1!L14)</f>
      </c>
      <c r="D14" s="78">
        <f>IF(Rechnen1!$X$3=0,"",Rechnen1!M14)</f>
      </c>
      <c r="E14" s="77">
        <f>IF(Rechnen1!$X$3=0,"",Rechnen1!N14)</f>
      </c>
      <c r="F14" s="79" t="s">
        <v>16</v>
      </c>
      <c r="G14" s="77">
        <f>IF(Rechnen1!$X$3=0,"",Rechnen1!P14)</f>
      </c>
      <c r="H14" s="80">
        <f>IF(AND(E14="",G14=""),"",(E14-G14))</f>
      </c>
      <c r="I14" s="75"/>
      <c r="J14" s="74"/>
      <c r="K14" s="74"/>
      <c r="L14" s="75"/>
      <c r="M14" s="74"/>
      <c r="N14" s="74"/>
      <c r="O14" s="74"/>
    </row>
    <row r="15" spans="1:15" ht="18" customHeight="1">
      <c r="A15" s="230"/>
      <c r="B15" s="226" t="s">
        <v>3</v>
      </c>
      <c r="C15" s="224" t="s">
        <v>34</v>
      </c>
      <c r="D15" s="226" t="s">
        <v>1</v>
      </c>
      <c r="E15" s="226" t="s">
        <v>2</v>
      </c>
      <c r="F15" s="226"/>
      <c r="G15" s="226"/>
      <c r="H15" s="226" t="s">
        <v>35</v>
      </c>
      <c r="I15" s="75"/>
      <c r="J15" s="74"/>
      <c r="K15" s="74"/>
      <c r="L15" s="75"/>
      <c r="M15" s="74"/>
      <c r="N15" s="74"/>
      <c r="O15" s="74"/>
    </row>
    <row r="16" spans="1:15" ht="15" customHeight="1">
      <c r="A16" s="231"/>
      <c r="B16" s="227"/>
      <c r="C16" s="225"/>
      <c r="D16" s="227"/>
      <c r="E16" s="227"/>
      <c r="F16" s="227"/>
      <c r="G16" s="227"/>
      <c r="H16" s="227"/>
      <c r="I16" s="75"/>
      <c r="J16" s="74"/>
      <c r="K16" s="74"/>
      <c r="L16" s="75"/>
      <c r="M16" s="74"/>
      <c r="N16" s="74"/>
      <c r="O16" s="74"/>
    </row>
    <row r="17" spans="1:15" ht="15">
      <c r="A17" s="76">
        <f>IF(Rechnen1!$Y$3=0,"",1)</f>
      </c>
      <c r="B17" s="77" t="str">
        <f>Rechnen1!K17</f>
        <v>Mannschaft 11</v>
      </c>
      <c r="C17" s="77">
        <f>IF(Rechnen1!$Y$3=0,"",Rechnen1!L17)</f>
      </c>
      <c r="D17" s="78">
        <f>IF(Rechnen1!$Y$3=0,"",Rechnen1!M17)</f>
      </c>
      <c r="E17" s="77">
        <f>IF(Rechnen1!$Y$3=0,"",Rechnen1!N17)</f>
      </c>
      <c r="F17" s="79" t="s">
        <v>16</v>
      </c>
      <c r="G17" s="77">
        <f>IF(Rechnen1!$Y$3=0,"",Rechnen1!P17)</f>
      </c>
      <c r="H17" s="80">
        <f>IF(AND(E17="",G17=""),"",(E17-G17))</f>
      </c>
      <c r="I17" s="75"/>
      <c r="J17" s="74"/>
      <c r="K17" s="74"/>
      <c r="L17" s="75"/>
      <c r="M17" s="74"/>
      <c r="N17" s="74"/>
      <c r="O17" s="74"/>
    </row>
    <row r="18" spans="1:15" ht="15">
      <c r="A18" s="76">
        <f>IF(Rechnen1!$Y$3=0,"",2)</f>
      </c>
      <c r="B18" s="77" t="str">
        <f>Rechnen1!K18</f>
        <v>Mannschaft 12</v>
      </c>
      <c r="C18" s="77">
        <f>IF(Rechnen1!$Y$3=0,"",Rechnen1!L18)</f>
      </c>
      <c r="D18" s="78">
        <f>IF(Rechnen1!$Y$3=0,"",Rechnen1!M18)</f>
      </c>
      <c r="E18" s="77">
        <f>IF(Rechnen1!$Y$3=0,"",Rechnen1!N18)</f>
      </c>
      <c r="F18" s="79" t="s">
        <v>16</v>
      </c>
      <c r="G18" s="77">
        <f>IF(Rechnen1!$Y$3=0,"",Rechnen1!P18)</f>
      </c>
      <c r="H18" s="80">
        <f>IF(AND(E18="",G18=""),"",(E18-G18))</f>
      </c>
      <c r="I18" s="75"/>
      <c r="J18" s="74"/>
      <c r="K18" s="74"/>
      <c r="L18" s="75"/>
      <c r="M18" s="74"/>
      <c r="N18" s="74"/>
      <c r="O18" s="74"/>
    </row>
    <row r="19" spans="1:15" ht="15">
      <c r="A19" s="76">
        <f>IF(Rechnen1!$Y$3=0,"",3)</f>
      </c>
      <c r="B19" s="77" t="str">
        <f>Rechnen1!K19</f>
        <v>Mannschaft 13</v>
      </c>
      <c r="C19" s="77">
        <f>IF(Rechnen1!$Y$3=0,"",Rechnen1!L19)</f>
      </c>
      <c r="D19" s="78">
        <f>IF(Rechnen1!$Y$3=0,"",Rechnen1!M19)</f>
      </c>
      <c r="E19" s="77">
        <f>IF(Rechnen1!$Y$3=0,"",Rechnen1!N19)</f>
      </c>
      <c r="F19" s="79" t="s">
        <v>16</v>
      </c>
      <c r="G19" s="77">
        <f>IF(Rechnen1!$Y$3=0,"",Rechnen1!P19)</f>
      </c>
      <c r="H19" s="80">
        <f>IF(AND(E19="",G19=""),"",(E19-G19))</f>
      </c>
      <c r="I19" s="75"/>
      <c r="J19" s="74"/>
      <c r="K19" s="74"/>
      <c r="L19" s="75"/>
      <c r="M19" s="74"/>
      <c r="N19" s="74"/>
      <c r="O19" s="74"/>
    </row>
    <row r="20" spans="1:15" ht="15">
      <c r="A20" s="76">
        <f>IF(Rechnen1!$Y$3=0,"",4)</f>
      </c>
      <c r="B20" s="77" t="str">
        <f>Rechnen1!K20</f>
        <v>Mannschaft 14</v>
      </c>
      <c r="C20" s="77">
        <f>IF(Rechnen1!$Y$3=0,"",Rechnen1!L20)</f>
      </c>
      <c r="D20" s="78">
        <f>IF(Rechnen1!$Y$3=0,"",Rechnen1!M20)</f>
      </c>
      <c r="E20" s="77">
        <f>IF(Rechnen1!$Y$3=0,"",Rechnen1!N20)</f>
      </c>
      <c r="F20" s="79" t="s">
        <v>16</v>
      </c>
      <c r="G20" s="77">
        <f>IF(Rechnen1!$Y$3=0,"",Rechnen1!P20)</f>
      </c>
      <c r="H20" s="80">
        <f>IF(AND(E20="",G20=""),"",(E20-G20))</f>
      </c>
      <c r="I20" s="75"/>
      <c r="J20" s="74"/>
      <c r="K20" s="74"/>
      <c r="L20" s="75"/>
      <c r="M20" s="74"/>
      <c r="N20" s="74"/>
      <c r="O20" s="74"/>
    </row>
    <row r="21" spans="1:15" ht="15">
      <c r="A21" s="76">
        <f>IF(Rechnen1!$Y$3=0,"",5)</f>
      </c>
      <c r="B21" s="77" t="str">
        <f>Rechnen1!K21</f>
        <v>Mannschaft 15</v>
      </c>
      <c r="C21" s="77">
        <f>IF(Rechnen1!$Y$3=0,"",Rechnen1!L21)</f>
      </c>
      <c r="D21" s="78">
        <f>IF(Rechnen1!$Y$3=0,"",Rechnen1!M21)</f>
      </c>
      <c r="E21" s="77">
        <f>IF(Rechnen1!$Y$3=0,"",Rechnen1!N21)</f>
      </c>
      <c r="F21" s="79" t="s">
        <v>16</v>
      </c>
      <c r="G21" s="77">
        <f>IF(Rechnen1!$Y$3=0,"",Rechnen1!P21)</f>
      </c>
      <c r="H21" s="80">
        <f>IF(AND(E21="",G21=""),"",(E21-G21))</f>
      </c>
      <c r="I21" s="75"/>
      <c r="J21" s="74"/>
      <c r="K21" s="74"/>
      <c r="L21" s="75"/>
      <c r="M21" s="74"/>
      <c r="N21" s="74"/>
      <c r="O21" s="74"/>
    </row>
    <row r="22" spans="1:15" ht="15">
      <c r="A22" s="230"/>
      <c r="B22" s="226" t="s">
        <v>7</v>
      </c>
      <c r="C22" s="224" t="s">
        <v>34</v>
      </c>
      <c r="D22" s="226" t="s">
        <v>1</v>
      </c>
      <c r="E22" s="226" t="s">
        <v>2</v>
      </c>
      <c r="F22" s="226"/>
      <c r="G22" s="226"/>
      <c r="H22" s="226" t="s">
        <v>35</v>
      </c>
      <c r="I22" s="75"/>
      <c r="J22" s="74"/>
      <c r="K22" s="74"/>
      <c r="L22" s="75"/>
      <c r="M22" s="74"/>
      <c r="N22" s="74"/>
      <c r="O22" s="74"/>
    </row>
    <row r="23" spans="1:15" ht="15">
      <c r="A23" s="231"/>
      <c r="B23" s="227"/>
      <c r="C23" s="225"/>
      <c r="D23" s="227"/>
      <c r="E23" s="227"/>
      <c r="F23" s="227"/>
      <c r="G23" s="227"/>
      <c r="H23" s="227"/>
      <c r="I23" s="75"/>
      <c r="J23" s="74"/>
      <c r="K23" s="74"/>
      <c r="L23" s="75"/>
      <c r="M23" s="74"/>
      <c r="N23" s="74"/>
      <c r="O23" s="74"/>
    </row>
    <row r="24" spans="1:15" ht="15">
      <c r="A24" s="76">
        <f>IF(Rechnen1!$Z$3=0,"",1)</f>
      </c>
      <c r="B24" s="77" t="str">
        <f>Rechnen1!K24</f>
        <v>Mannschaft 16</v>
      </c>
      <c r="C24" s="77">
        <f>IF(Rechnen1!$Z$3=0,"",Rechnen1!L24)</f>
      </c>
      <c r="D24" s="78">
        <f>IF(Rechnen1!$Z$3=0,"",Rechnen1!M24)</f>
      </c>
      <c r="E24" s="77">
        <f>IF(Rechnen1!$Z$3=0,"",Rechnen1!N24)</f>
      </c>
      <c r="F24" s="79" t="s">
        <v>16</v>
      </c>
      <c r="G24" s="77">
        <f>IF(Rechnen1!$Z$3=0,"",Rechnen1!P24)</f>
      </c>
      <c r="H24" s="80">
        <f>IF(AND(E24="",G24=""),"",(E24-G24))</f>
      </c>
      <c r="I24" s="75"/>
      <c r="J24" s="74"/>
      <c r="K24" s="74"/>
      <c r="L24" s="75"/>
      <c r="M24" s="74"/>
      <c r="N24" s="74"/>
      <c r="O24" s="74"/>
    </row>
    <row r="25" spans="1:15" ht="15">
      <c r="A25" s="76">
        <f>IF(Rechnen1!$Z$3=0,"",2)</f>
      </c>
      <c r="B25" s="77" t="str">
        <f>Rechnen1!K25</f>
        <v>Mannschaft 17</v>
      </c>
      <c r="C25" s="77">
        <f>IF(Rechnen1!$Z$3=0,"",Rechnen1!L25)</f>
      </c>
      <c r="D25" s="78">
        <f>IF(Rechnen1!$Z$3=0,"",Rechnen1!M25)</f>
      </c>
      <c r="E25" s="77">
        <f>IF(Rechnen1!$Z$3=0,"",Rechnen1!N25)</f>
      </c>
      <c r="F25" s="79" t="s">
        <v>16</v>
      </c>
      <c r="G25" s="77">
        <f>IF(Rechnen1!$Z$3=0,"",Rechnen1!P25)</f>
      </c>
      <c r="H25" s="80">
        <f>IF(AND(E25="",G25=""),"",(E25-G25))</f>
      </c>
      <c r="I25" s="75"/>
      <c r="J25" s="74"/>
      <c r="K25" s="74"/>
      <c r="L25" s="75"/>
      <c r="M25" s="74"/>
      <c r="N25" s="74"/>
      <c r="O25" s="74"/>
    </row>
    <row r="26" spans="1:15" ht="15">
      <c r="A26" s="76">
        <f>IF(Rechnen1!$Z$3=0,"",3)</f>
      </c>
      <c r="B26" s="77" t="str">
        <f>Rechnen1!K26</f>
        <v>Mannschaft 18</v>
      </c>
      <c r="C26" s="77">
        <f>IF(Rechnen1!$Z$3=0,"",Rechnen1!L26)</f>
      </c>
      <c r="D26" s="78">
        <f>IF(Rechnen1!$Z$3=0,"",Rechnen1!M26)</f>
      </c>
      <c r="E26" s="77">
        <f>IF(Rechnen1!$Z$3=0,"",Rechnen1!N26)</f>
      </c>
      <c r="F26" s="79" t="s">
        <v>16</v>
      </c>
      <c r="G26" s="77">
        <f>IF(Rechnen1!$Z$3=0,"",Rechnen1!P26)</f>
      </c>
      <c r="H26" s="80">
        <f>IF(AND(E26="",G26=""),"",(E26-G26))</f>
      </c>
      <c r="I26" s="75"/>
      <c r="J26" s="74"/>
      <c r="K26" s="74"/>
      <c r="L26" s="75"/>
      <c r="M26" s="74"/>
      <c r="N26" s="74"/>
      <c r="O26" s="74"/>
    </row>
    <row r="27" spans="1:15" ht="15">
      <c r="A27" s="76">
        <f>IF(Rechnen1!$Z$3=0,"",4)</f>
      </c>
      <c r="B27" s="77" t="str">
        <f>Rechnen1!K27</f>
        <v>Mannschaft 19</v>
      </c>
      <c r="C27" s="77">
        <f>IF(Rechnen1!$Z$3=0,"",Rechnen1!L27)</f>
      </c>
      <c r="D27" s="78">
        <f>IF(Rechnen1!$Z$3=0,"",Rechnen1!M27)</f>
      </c>
      <c r="E27" s="77">
        <f>IF(Rechnen1!$Z$3=0,"",Rechnen1!N27)</f>
      </c>
      <c r="F27" s="79" t="s">
        <v>16</v>
      </c>
      <c r="G27" s="77">
        <f>IF(Rechnen1!$Z$3=0,"",Rechnen1!P27)</f>
      </c>
      <c r="H27" s="80">
        <f>IF(AND(E27="",G27=""),"",(E27-G27))</f>
      </c>
      <c r="I27" s="75"/>
      <c r="J27" s="74"/>
      <c r="K27" s="74"/>
      <c r="L27" s="75"/>
      <c r="M27" s="74"/>
      <c r="N27" s="74"/>
      <c r="O27" s="74"/>
    </row>
    <row r="28" spans="1:15" ht="15">
      <c r="A28" s="76">
        <f>IF(Rechnen1!$Z$3=0,"",5)</f>
      </c>
      <c r="B28" s="77" t="str">
        <f>Rechnen1!K28</f>
        <v>Mannschaft 20</v>
      </c>
      <c r="C28" s="77">
        <f>IF(Rechnen1!$Z$3=0,"",Rechnen1!L28)</f>
      </c>
      <c r="D28" s="78">
        <f>IF(Rechnen1!$Z$3=0,"",Rechnen1!M28)</f>
      </c>
      <c r="E28" s="77">
        <f>IF(Rechnen1!$Z$3=0,"",Rechnen1!N28)</f>
      </c>
      <c r="F28" s="79" t="s">
        <v>16</v>
      </c>
      <c r="G28" s="77">
        <f>IF(Rechnen1!$Z$3=0,"",Rechnen1!P28)</f>
      </c>
      <c r="H28" s="80">
        <f>IF(AND(E28="",G28=""),"",(E28-G28))</f>
      </c>
      <c r="I28" s="75"/>
      <c r="J28" s="74"/>
      <c r="K28" s="74"/>
      <c r="L28" s="75"/>
      <c r="M28" s="74"/>
      <c r="N28" s="74"/>
      <c r="O28" s="74"/>
    </row>
    <row r="29" spans="1:15" ht="15">
      <c r="A29" s="230"/>
      <c r="B29" s="226" t="s">
        <v>124</v>
      </c>
      <c r="C29" s="224" t="s">
        <v>34</v>
      </c>
      <c r="D29" s="226" t="s">
        <v>1</v>
      </c>
      <c r="E29" s="226" t="s">
        <v>2</v>
      </c>
      <c r="F29" s="226"/>
      <c r="G29" s="226"/>
      <c r="H29" s="226" t="s">
        <v>35</v>
      </c>
      <c r="I29" s="75"/>
      <c r="J29" s="74"/>
      <c r="K29" s="74"/>
      <c r="L29" s="75"/>
      <c r="M29" s="74"/>
      <c r="N29" s="74"/>
      <c r="O29" s="74"/>
    </row>
    <row r="30" spans="1:15" ht="15">
      <c r="A30" s="231"/>
      <c r="B30" s="227" t="s">
        <v>124</v>
      </c>
      <c r="C30" s="225" t="s">
        <v>34</v>
      </c>
      <c r="D30" s="227" t="s">
        <v>1</v>
      </c>
      <c r="E30" s="227" t="s">
        <v>2</v>
      </c>
      <c r="F30" s="227"/>
      <c r="G30" s="227"/>
      <c r="H30" s="227" t="s">
        <v>35</v>
      </c>
      <c r="I30" s="75"/>
      <c r="J30" s="74"/>
      <c r="K30" s="74"/>
      <c r="L30" s="75"/>
      <c r="M30" s="74"/>
      <c r="N30" s="74"/>
      <c r="O30" s="74"/>
    </row>
    <row r="31" spans="1:15" ht="18" customHeight="1">
      <c r="A31" s="76">
        <f>IF(Rechnen2!$W$3=0,"",1)</f>
      </c>
      <c r="B31" s="77" t="str">
        <f>Rechnen2!K3</f>
        <v>Mannschaft 21</v>
      </c>
      <c r="C31" s="77">
        <f>IF(Rechnen2!$W$3=0,"",Rechnen2!L3)</f>
      </c>
      <c r="D31" s="78">
        <f>IF(Rechnen2!$W$3=0,"",Rechnen2!M3)</f>
      </c>
      <c r="E31" s="77">
        <f>IF(Rechnen2!$W$3=0,"",Rechnen2!N3)</f>
      </c>
      <c r="F31" s="79" t="s">
        <v>16</v>
      </c>
      <c r="G31" s="77">
        <f>IF(Rechnen2!$W$3=0,"",Rechnen2!P3)</f>
      </c>
      <c r="H31" s="80">
        <f>IF(AND(E31="",G31=""),"",(E31-G31))</f>
      </c>
      <c r="I31" s="81"/>
      <c r="J31" s="74"/>
      <c r="K31" s="74"/>
      <c r="L31" s="75"/>
      <c r="M31" s="74"/>
      <c r="N31" s="74"/>
      <c r="O31" s="74"/>
    </row>
    <row r="32" spans="1:15" ht="18" customHeight="1">
      <c r="A32" s="76">
        <f>IF(Rechnen2!$W$3=0,"",2)</f>
      </c>
      <c r="B32" s="77" t="str">
        <f>Rechnen2!K4</f>
        <v>Mannschaft 22</v>
      </c>
      <c r="C32" s="77">
        <f>IF(Rechnen2!$W$3=0,"",Rechnen2!L4)</f>
      </c>
      <c r="D32" s="78">
        <f>IF(Rechnen2!$W$3=0,"",Rechnen2!M4)</f>
      </c>
      <c r="E32" s="77">
        <f>IF(Rechnen2!$W$3=0,"",Rechnen2!N4)</f>
      </c>
      <c r="F32" s="79" t="s">
        <v>16</v>
      </c>
      <c r="G32" s="77">
        <f>IF(Rechnen2!$W$3=0,"",Rechnen2!P4)</f>
      </c>
      <c r="H32" s="80">
        <f>IF(AND(E32="",G32=""),"",(E32-G32))</f>
      </c>
      <c r="I32" s="81"/>
      <c r="J32" s="74"/>
      <c r="K32" s="74"/>
      <c r="L32" s="75"/>
      <c r="M32" s="74"/>
      <c r="N32" s="74"/>
      <c r="O32" s="74"/>
    </row>
    <row r="33" spans="1:15" ht="18" customHeight="1">
      <c r="A33" s="76">
        <f>IF(Rechnen2!$W$3=0,"",3)</f>
      </c>
      <c r="B33" s="77" t="str">
        <f>Rechnen2!K5</f>
        <v>Mannschaft 23</v>
      </c>
      <c r="C33" s="77">
        <f>IF(Rechnen2!$W$3=0,"",Rechnen2!L5)</f>
      </c>
      <c r="D33" s="78">
        <f>IF(Rechnen2!$W$3=0,"",Rechnen2!M5)</f>
      </c>
      <c r="E33" s="77">
        <f>IF(Rechnen2!$W$3=0,"",Rechnen2!N5)</f>
      </c>
      <c r="F33" s="79" t="s">
        <v>16</v>
      </c>
      <c r="G33" s="77">
        <f>IF(Rechnen2!$W$3=0,"",Rechnen2!P5)</f>
      </c>
      <c r="H33" s="80">
        <f>IF(AND(E33="",G33=""),"",(E33-G33))</f>
      </c>
      <c r="I33" s="81"/>
      <c r="J33" s="74"/>
      <c r="K33" s="74"/>
      <c r="L33" s="75"/>
      <c r="M33" s="74"/>
      <c r="N33" s="74"/>
      <c r="O33" s="74"/>
    </row>
    <row r="34" spans="1:15" ht="18" customHeight="1">
      <c r="A34" s="76">
        <f>IF(Rechnen2!$W$3=0,"",4)</f>
      </c>
      <c r="B34" s="77" t="str">
        <f>Rechnen2!K6</f>
        <v>Mannschaft 24</v>
      </c>
      <c r="C34" s="77">
        <f>IF(Rechnen2!$W$3=0,"",Rechnen2!L6)</f>
      </c>
      <c r="D34" s="78">
        <f>IF(Rechnen2!$W$3=0,"",Rechnen2!M6)</f>
      </c>
      <c r="E34" s="77">
        <f>IF(Rechnen2!$W$3=0,"",Rechnen2!N6)</f>
      </c>
      <c r="F34" s="79" t="s">
        <v>16</v>
      </c>
      <c r="G34" s="77">
        <f>IF(Rechnen2!$W$3=0,"",Rechnen2!P6)</f>
      </c>
      <c r="H34" s="80">
        <f>IF(AND(E34="",G34=""),"",(E34-G34))</f>
      </c>
      <c r="I34" s="81"/>
      <c r="J34" s="74"/>
      <c r="K34" s="74"/>
      <c r="L34" s="75"/>
      <c r="M34" s="74"/>
      <c r="N34" s="74"/>
      <c r="O34" s="74"/>
    </row>
    <row r="35" spans="1:15" ht="18" customHeight="1">
      <c r="A35" s="76">
        <f>IF(Rechnen2!$W$3=0,"",5)</f>
      </c>
      <c r="B35" s="77" t="str">
        <f>Rechnen2!K7</f>
        <v>Mannschaft 25</v>
      </c>
      <c r="C35" s="77">
        <f>IF(Rechnen2!$W$3=0,"",Rechnen2!L7)</f>
      </c>
      <c r="D35" s="78">
        <f>IF(Rechnen2!$W$3=0,"",Rechnen2!M7)</f>
      </c>
      <c r="E35" s="77">
        <f>IF(Rechnen2!$W$3=0,"",Rechnen2!N7)</f>
      </c>
      <c r="F35" s="79" t="s">
        <v>16</v>
      </c>
      <c r="G35" s="77">
        <f>IF(Rechnen2!$W$3=0,"",Rechnen2!P7)</f>
      </c>
      <c r="H35" s="80">
        <f>IF(AND(E35="",G35=""),"",(E35-G35))</f>
      </c>
      <c r="I35" s="81"/>
      <c r="J35" s="74"/>
      <c r="K35" s="74"/>
      <c r="L35" s="75"/>
      <c r="M35" s="74"/>
      <c r="N35" s="74"/>
      <c r="O35" s="74"/>
    </row>
    <row r="36" spans="1:15" ht="15" customHeight="1">
      <c r="A36" s="230"/>
      <c r="B36" s="226" t="s">
        <v>125</v>
      </c>
      <c r="C36" s="224" t="s">
        <v>34</v>
      </c>
      <c r="D36" s="226" t="s">
        <v>1</v>
      </c>
      <c r="E36" s="226" t="s">
        <v>2</v>
      </c>
      <c r="F36" s="226"/>
      <c r="G36" s="226"/>
      <c r="H36" s="226" t="s">
        <v>35</v>
      </c>
      <c r="I36" s="82"/>
      <c r="J36" s="83"/>
      <c r="K36" s="83"/>
      <c r="L36" s="84"/>
      <c r="M36" s="85"/>
      <c r="N36" s="86"/>
      <c r="O36" s="86"/>
    </row>
    <row r="37" spans="1:15" ht="15" customHeight="1">
      <c r="A37" s="231"/>
      <c r="B37" s="227"/>
      <c r="C37" s="225"/>
      <c r="D37" s="227"/>
      <c r="E37" s="227"/>
      <c r="F37" s="227"/>
      <c r="G37" s="227"/>
      <c r="H37" s="227"/>
      <c r="I37" s="82"/>
      <c r="J37" s="83"/>
      <c r="K37" s="83"/>
      <c r="L37" s="84"/>
      <c r="M37" s="85"/>
      <c r="N37" s="86"/>
      <c r="O37" s="86"/>
    </row>
    <row r="38" spans="1:15" ht="18" customHeight="1">
      <c r="A38" s="76">
        <f>IF(Rechnen2!$X$3=0,"",1)</f>
      </c>
      <c r="B38" s="77" t="str">
        <f>Rechnen2!K10</f>
        <v>Mannschaft 26</v>
      </c>
      <c r="C38" s="77">
        <f>IF(Rechnen2!$W$3=0,"",Rechnen2!L10)</f>
      </c>
      <c r="D38" s="78">
        <f>IF(Rechnen2!$W$3=0,"",Rechnen2!M10)</f>
      </c>
      <c r="E38" s="77">
        <f>IF(Rechnen2!$W$3=0,"",Rechnen2!N10)</f>
      </c>
      <c r="F38" s="79" t="s">
        <v>16</v>
      </c>
      <c r="G38" s="77">
        <f>IF(Rechnen2!$W$3=0,"",Rechnen2!P10)</f>
      </c>
      <c r="H38" s="80">
        <f>IF(AND(E38="",G38=""),"",(E38-G38))</f>
      </c>
      <c r="I38" s="87"/>
      <c r="J38" s="85"/>
      <c r="K38" s="87"/>
      <c r="L38" s="84"/>
      <c r="M38" s="85"/>
      <c r="N38" s="86"/>
      <c r="O38" s="86"/>
    </row>
    <row r="39" spans="1:15" ht="18" customHeight="1">
      <c r="A39" s="76">
        <f>IF(Rechnen2!$X$3=0,"",2)</f>
      </c>
      <c r="B39" s="77" t="str">
        <f>Rechnen2!K11</f>
        <v>Mannschaft 27</v>
      </c>
      <c r="C39" s="77">
        <f>IF(Rechnen2!$W$3=0,"",Rechnen2!L11)</f>
      </c>
      <c r="D39" s="78">
        <f>IF(Rechnen2!$W$3=0,"",Rechnen2!M11)</f>
      </c>
      <c r="E39" s="77">
        <f>IF(Rechnen2!$W$3=0,"",Rechnen2!N11)</f>
      </c>
      <c r="F39" s="79" t="s">
        <v>16</v>
      </c>
      <c r="G39" s="77">
        <f>IF(Rechnen2!$W$3=0,"",Rechnen2!P11)</f>
      </c>
      <c r="H39" s="80">
        <f>IF(AND(E39="",G39=""),"",(E39-G39))</f>
      </c>
      <c r="I39" s="88"/>
      <c r="J39" s="89"/>
      <c r="K39" s="89"/>
      <c r="L39" s="89"/>
      <c r="M39" s="89"/>
      <c r="N39" s="89"/>
      <c r="O39" s="89"/>
    </row>
    <row r="40" spans="1:15" ht="18" customHeight="1">
      <c r="A40" s="76">
        <f>IF(Rechnen2!$X$3=0,"",3)</f>
      </c>
      <c r="B40" s="77" t="str">
        <f>Rechnen2!K12</f>
        <v>Mannschaft 28</v>
      </c>
      <c r="C40" s="77">
        <f>IF(Rechnen2!$W$3=0,"",Rechnen2!L12)</f>
      </c>
      <c r="D40" s="78">
        <f>IF(Rechnen2!$W$3=0,"",Rechnen2!M12)</f>
      </c>
      <c r="E40" s="77">
        <f>IF(Rechnen2!$W$3=0,"",Rechnen2!N12)</f>
      </c>
      <c r="F40" s="79" t="s">
        <v>16</v>
      </c>
      <c r="G40" s="77">
        <f>IF(Rechnen2!$W$3=0,"",Rechnen2!P12)</f>
      </c>
      <c r="H40" s="80">
        <f>IF(AND(E40="",G40=""),"",(E40-G40))</f>
      </c>
      <c r="I40" s="82"/>
      <c r="J40" s="74"/>
      <c r="K40" s="74"/>
      <c r="L40" s="75"/>
      <c r="M40" s="74"/>
      <c r="N40" s="74"/>
      <c r="O40" s="74"/>
    </row>
    <row r="41" spans="1:15" ht="18" customHeight="1">
      <c r="A41" s="76">
        <f>IF(Rechnen2!$X$3=0,"",4)</f>
      </c>
      <c r="B41" s="77" t="str">
        <f>Rechnen2!K13</f>
        <v>Mannschaft 29</v>
      </c>
      <c r="C41" s="77">
        <f>IF(Rechnen2!$W$3=0,"",Rechnen2!L13)</f>
      </c>
      <c r="D41" s="78">
        <f>IF(Rechnen2!$W$3=0,"",Rechnen2!M13)</f>
      </c>
      <c r="E41" s="77">
        <f>IF(Rechnen2!$W$3=0,"",Rechnen2!N13)</f>
      </c>
      <c r="F41" s="79" t="s">
        <v>16</v>
      </c>
      <c r="G41" s="77">
        <f>IF(Rechnen2!$W$3=0,"",Rechnen2!P13)</f>
      </c>
      <c r="H41" s="80">
        <f>IF(AND(E41="",G41=""),"",(E41-G41))</f>
      </c>
      <c r="I41" s="75"/>
      <c r="J41" s="74"/>
      <c r="K41" s="74"/>
      <c r="L41" s="75"/>
      <c r="M41" s="74"/>
      <c r="N41" s="74"/>
      <c r="O41" s="74"/>
    </row>
    <row r="42" spans="1:15" ht="18" customHeight="1">
      <c r="A42" s="76">
        <f>IF(Rechnen2!$X$3=0,"",5)</f>
      </c>
      <c r="B42" s="77" t="str">
        <f>Rechnen2!K14</f>
        <v>Mannschaft 30</v>
      </c>
      <c r="C42" s="77">
        <f>IF(Rechnen2!$W$3=0,"",Rechnen2!L14)</f>
      </c>
      <c r="D42" s="78">
        <f>IF(Rechnen2!$W$3=0,"",Rechnen2!M14)</f>
      </c>
      <c r="E42" s="77">
        <f>IF(Rechnen2!$W$3=0,"",Rechnen2!N14)</f>
      </c>
      <c r="F42" s="79" t="s">
        <v>16</v>
      </c>
      <c r="G42" s="77">
        <f>IF(Rechnen2!$W$3=0,"",Rechnen2!P14)</f>
      </c>
      <c r="H42" s="80">
        <f>IF(AND(E42="",G42=""),"",(E42-G42))</f>
      </c>
      <c r="I42" s="75"/>
      <c r="J42" s="74"/>
      <c r="K42" s="74"/>
      <c r="L42" s="75"/>
      <c r="M42" s="74"/>
      <c r="N42" s="74"/>
      <c r="O42" s="74"/>
    </row>
    <row r="43" spans="1:15" ht="18" customHeight="1">
      <c r="A43" s="230"/>
      <c r="B43" s="226" t="s">
        <v>126</v>
      </c>
      <c r="C43" s="224" t="s">
        <v>34</v>
      </c>
      <c r="D43" s="226" t="s">
        <v>1</v>
      </c>
      <c r="E43" s="226" t="s">
        <v>2</v>
      </c>
      <c r="F43" s="226"/>
      <c r="G43" s="226"/>
      <c r="H43" s="226" t="s">
        <v>35</v>
      </c>
      <c r="I43" s="75"/>
      <c r="J43" s="74"/>
      <c r="K43" s="74"/>
      <c r="L43" s="75"/>
      <c r="M43" s="74"/>
      <c r="N43" s="74"/>
      <c r="O43" s="74"/>
    </row>
    <row r="44" spans="1:15" ht="15" customHeight="1">
      <c r="A44" s="231"/>
      <c r="B44" s="227"/>
      <c r="C44" s="225"/>
      <c r="D44" s="227"/>
      <c r="E44" s="227"/>
      <c r="F44" s="227"/>
      <c r="G44" s="227"/>
      <c r="H44" s="227"/>
      <c r="I44" s="75"/>
      <c r="J44" s="74"/>
      <c r="K44" s="74"/>
      <c r="L44" s="75"/>
      <c r="M44" s="74"/>
      <c r="N44" s="74"/>
      <c r="O44" s="74"/>
    </row>
    <row r="45" spans="1:15" ht="15">
      <c r="A45" s="76">
        <f>IF(Rechnen2!$Y$3=0,"",1)</f>
      </c>
      <c r="B45" s="77" t="str">
        <f>Rechnen2!K17</f>
        <v>Mannschaft 31</v>
      </c>
      <c r="C45" s="77">
        <f>IF(Rechnen2!$W$3=0,"",Rechnen2!L17)</f>
      </c>
      <c r="D45" s="78">
        <f>IF(Rechnen2!$W$3=0,"",Rechnen2!M17)</f>
      </c>
      <c r="E45" s="77">
        <f>IF(Rechnen2!$W$3=0,"",Rechnen2!N17)</f>
      </c>
      <c r="F45" s="79" t="s">
        <v>16</v>
      </c>
      <c r="G45" s="77">
        <f>IF(Rechnen2!$W$3=0,"",Rechnen2!P17)</f>
      </c>
      <c r="H45" s="80">
        <f>IF(AND(E45="",G45=""),"",(E45-G45))</f>
      </c>
      <c r="I45" s="75"/>
      <c r="J45" s="74"/>
      <c r="K45" s="74"/>
      <c r="L45" s="75"/>
      <c r="M45" s="74"/>
      <c r="N45" s="74"/>
      <c r="O45" s="74"/>
    </row>
    <row r="46" spans="1:15" ht="15">
      <c r="A46" s="76">
        <f>IF(Rechnen2!$Y$3=0,"",2)</f>
      </c>
      <c r="B46" s="77" t="str">
        <f>Rechnen2!K18</f>
        <v>Mannschaft 32</v>
      </c>
      <c r="C46" s="77">
        <f>IF(Rechnen2!$W$3=0,"",Rechnen2!L18)</f>
      </c>
      <c r="D46" s="78">
        <f>IF(Rechnen2!$W$3=0,"",Rechnen2!M18)</f>
      </c>
      <c r="E46" s="77">
        <f>IF(Rechnen2!$W$3=0,"",Rechnen2!N18)</f>
      </c>
      <c r="F46" s="79" t="s">
        <v>16</v>
      </c>
      <c r="G46" s="77">
        <f>IF(Rechnen2!$W$3=0,"",Rechnen2!P18)</f>
      </c>
      <c r="H46" s="80">
        <f>IF(AND(E46="",G46=""),"",(E46-G46))</f>
      </c>
      <c r="I46" s="75"/>
      <c r="J46" s="74"/>
      <c r="K46" s="74"/>
      <c r="L46" s="75"/>
      <c r="M46" s="74"/>
      <c r="N46" s="74"/>
      <c r="O46" s="74"/>
    </row>
    <row r="47" spans="1:15" ht="15">
      <c r="A47" s="76">
        <f>IF(Rechnen2!$Y$3=0,"",3)</f>
      </c>
      <c r="B47" s="77" t="str">
        <f>Rechnen2!K19</f>
        <v>Mannschaft 33</v>
      </c>
      <c r="C47" s="77">
        <f>IF(Rechnen2!$W$3=0,"",Rechnen2!L19)</f>
      </c>
      <c r="D47" s="78">
        <f>IF(Rechnen2!$W$3=0,"",Rechnen2!M19)</f>
      </c>
      <c r="E47" s="77">
        <f>IF(Rechnen2!$W$3=0,"",Rechnen2!N19)</f>
      </c>
      <c r="F47" s="79" t="s">
        <v>16</v>
      </c>
      <c r="G47" s="77">
        <f>IF(Rechnen2!$W$3=0,"",Rechnen2!P19)</f>
      </c>
      <c r="H47" s="80">
        <f>IF(AND(E47="",G47=""),"",(E47-G47))</f>
      </c>
      <c r="I47" s="75"/>
      <c r="J47" s="74"/>
      <c r="K47" s="74"/>
      <c r="L47" s="75"/>
      <c r="M47" s="74"/>
      <c r="N47" s="74"/>
      <c r="O47" s="74"/>
    </row>
    <row r="48" spans="1:15" ht="15">
      <c r="A48" s="76">
        <f>IF(Rechnen2!$Y$3=0,"",4)</f>
      </c>
      <c r="B48" s="77" t="str">
        <f>Rechnen2!K20</f>
        <v>Mannschaft 34</v>
      </c>
      <c r="C48" s="77">
        <f>IF(Rechnen2!$W$3=0,"",Rechnen2!L20)</f>
      </c>
      <c r="D48" s="78">
        <f>IF(Rechnen2!$W$3=0,"",Rechnen2!M20)</f>
      </c>
      <c r="E48" s="77">
        <f>IF(Rechnen2!$W$3=0,"",Rechnen2!N20)</f>
      </c>
      <c r="F48" s="79" t="s">
        <v>16</v>
      </c>
      <c r="G48" s="77">
        <f>IF(Rechnen2!$W$3=0,"",Rechnen2!P20)</f>
      </c>
      <c r="H48" s="80">
        <f>IF(AND(E48="",G48=""),"",(E48-G48))</f>
      </c>
      <c r="I48" s="75"/>
      <c r="J48" s="74"/>
      <c r="K48" s="74"/>
      <c r="L48" s="75"/>
      <c r="M48" s="74"/>
      <c r="N48" s="74"/>
      <c r="O48" s="74"/>
    </row>
    <row r="49" spans="1:15" ht="15">
      <c r="A49" s="76">
        <f>IF(Rechnen2!$Y$3=0,"",5)</f>
      </c>
      <c r="B49" s="77" t="str">
        <f>Rechnen2!K21</f>
        <v>Mannschaft 35</v>
      </c>
      <c r="C49" s="77">
        <f>IF(Rechnen2!$W$3=0,"",Rechnen2!L21)</f>
      </c>
      <c r="D49" s="78">
        <f>IF(Rechnen2!$W$3=0,"",Rechnen2!M21)</f>
      </c>
      <c r="E49" s="77">
        <f>IF(Rechnen2!$W$3=0,"",Rechnen2!N21)</f>
      </c>
      <c r="F49" s="79" t="s">
        <v>16</v>
      </c>
      <c r="G49" s="77">
        <f>IF(Rechnen2!$W$3=0,"",Rechnen2!P21)</f>
      </c>
      <c r="H49" s="80">
        <f>IF(AND(E49="",G49=""),"",(E49-G49))</f>
      </c>
      <c r="I49" s="75"/>
      <c r="J49" s="74"/>
      <c r="K49" s="74"/>
      <c r="L49" s="75"/>
      <c r="M49" s="74"/>
      <c r="N49" s="74"/>
      <c r="O49" s="74"/>
    </row>
    <row r="50" spans="1:15" ht="15">
      <c r="A50" s="230"/>
      <c r="B50" s="226" t="s">
        <v>127</v>
      </c>
      <c r="C50" s="224" t="s">
        <v>34</v>
      </c>
      <c r="D50" s="226" t="s">
        <v>1</v>
      </c>
      <c r="E50" s="226" t="s">
        <v>2</v>
      </c>
      <c r="F50" s="226"/>
      <c r="G50" s="226"/>
      <c r="H50" s="226" t="s">
        <v>35</v>
      </c>
      <c r="I50" s="75"/>
      <c r="J50" s="74"/>
      <c r="K50" s="74"/>
      <c r="L50" s="75"/>
      <c r="M50" s="74"/>
      <c r="N50" s="74"/>
      <c r="O50" s="74"/>
    </row>
    <row r="51" spans="1:15" ht="15">
      <c r="A51" s="231"/>
      <c r="B51" s="227"/>
      <c r="C51" s="225"/>
      <c r="D51" s="227"/>
      <c r="E51" s="227"/>
      <c r="F51" s="227"/>
      <c r="G51" s="227"/>
      <c r="H51" s="227"/>
      <c r="I51" s="75"/>
      <c r="J51" s="74"/>
      <c r="K51" s="74"/>
      <c r="L51" s="75"/>
      <c r="M51" s="74"/>
      <c r="N51" s="74"/>
      <c r="O51" s="74"/>
    </row>
    <row r="52" spans="1:15" ht="15">
      <c r="A52" s="76">
        <f>IF(Rechnen2!$Z$3=0,"",1)</f>
      </c>
      <c r="B52" s="77" t="str">
        <f>Rechnen2!K24</f>
        <v>Mannschaft 36</v>
      </c>
      <c r="C52" s="77">
        <f>IF(Rechnen2!$W$3=0,"",Rechnen2!L24)</f>
      </c>
      <c r="D52" s="78">
        <f>IF(Rechnen2!$W$3=0,"",Rechnen2!M24)</f>
      </c>
      <c r="E52" s="77">
        <f>IF(Rechnen2!$W$3=0,"",Rechnen2!N24)</f>
      </c>
      <c r="F52" s="79" t="s">
        <v>16</v>
      </c>
      <c r="G52" s="77">
        <f>IF(Rechnen2!$W$3=0,"",Rechnen2!P24)</f>
      </c>
      <c r="H52" s="80">
        <f>IF(AND(E52="",G52=""),"",(E52-G52))</f>
      </c>
      <c r="I52" s="75"/>
      <c r="J52" s="74"/>
      <c r="K52" s="74"/>
      <c r="L52" s="75"/>
      <c r="M52" s="74"/>
      <c r="N52" s="74"/>
      <c r="O52" s="74"/>
    </row>
    <row r="53" spans="1:15" ht="15">
      <c r="A53" s="76">
        <f>IF(Rechnen2!$Z$3=0,"",2)</f>
      </c>
      <c r="B53" s="77" t="str">
        <f>Rechnen2!K25</f>
        <v>Mannschaft 37</v>
      </c>
      <c r="C53" s="77">
        <f>IF(Rechnen2!$W$3=0,"",Rechnen2!L25)</f>
      </c>
      <c r="D53" s="78">
        <f>IF(Rechnen2!$W$3=0,"",Rechnen2!M25)</f>
      </c>
      <c r="E53" s="77">
        <f>IF(Rechnen2!$W$3=0,"",Rechnen2!N25)</f>
      </c>
      <c r="F53" s="79" t="s">
        <v>16</v>
      </c>
      <c r="G53" s="77">
        <f>IF(Rechnen2!$W$3=0,"",Rechnen2!P25)</f>
      </c>
      <c r="H53" s="80">
        <f>IF(AND(E53="",G53=""),"",(E53-G53))</f>
      </c>
      <c r="I53" s="75"/>
      <c r="J53" s="74"/>
      <c r="K53" s="74"/>
      <c r="L53" s="75"/>
      <c r="M53" s="74"/>
      <c r="N53" s="74"/>
      <c r="O53" s="74"/>
    </row>
    <row r="54" spans="1:15" ht="15">
      <c r="A54" s="76">
        <f>IF(Rechnen2!$Z$3=0,"",3)</f>
      </c>
      <c r="B54" s="77" t="str">
        <f>Rechnen2!K26</f>
        <v>Mannschaft 38</v>
      </c>
      <c r="C54" s="77">
        <f>IF(Rechnen2!$W$3=0,"",Rechnen2!L26)</f>
      </c>
      <c r="D54" s="78">
        <f>IF(Rechnen2!$W$3=0,"",Rechnen2!M26)</f>
      </c>
      <c r="E54" s="77">
        <f>IF(Rechnen2!$W$3=0,"",Rechnen2!N26)</f>
      </c>
      <c r="F54" s="79" t="s">
        <v>16</v>
      </c>
      <c r="G54" s="77">
        <f>IF(Rechnen2!$W$3=0,"",Rechnen2!P26)</f>
      </c>
      <c r="H54" s="80">
        <f>IF(AND(E54="",G54=""),"",(E54-G54))</f>
      </c>
      <c r="I54" s="75"/>
      <c r="J54" s="74"/>
      <c r="K54" s="74"/>
      <c r="L54" s="75"/>
      <c r="M54" s="74"/>
      <c r="N54" s="74"/>
      <c r="O54" s="74"/>
    </row>
    <row r="55" spans="1:15" ht="15">
      <c r="A55" s="76">
        <f>IF(Rechnen2!$Z$3=0,"",4)</f>
      </c>
      <c r="B55" s="77" t="str">
        <f>Rechnen2!K27</f>
        <v>Mannschaft 39</v>
      </c>
      <c r="C55" s="77">
        <f>IF(Rechnen2!$W$3=0,"",Rechnen2!L27)</f>
      </c>
      <c r="D55" s="78">
        <f>IF(Rechnen2!$W$3=0,"",Rechnen2!M27)</f>
      </c>
      <c r="E55" s="77">
        <f>IF(Rechnen2!$W$3=0,"",Rechnen2!N27)</f>
      </c>
      <c r="F55" s="79" t="s">
        <v>16</v>
      </c>
      <c r="G55" s="77">
        <f>IF(Rechnen2!$W$3=0,"",Rechnen2!P27)</f>
      </c>
      <c r="H55" s="80">
        <f>IF(AND(E55="",G55=""),"",(E55-G55))</f>
      </c>
      <c r="I55" s="75"/>
      <c r="J55" s="74"/>
      <c r="K55" s="74"/>
      <c r="L55" s="75"/>
      <c r="M55" s="74"/>
      <c r="N55" s="74"/>
      <c r="O55" s="74"/>
    </row>
    <row r="56" spans="1:15" ht="15">
      <c r="A56" s="76">
        <f>IF(Rechnen2!$Z$3=0,"",5)</f>
      </c>
      <c r="B56" s="77" t="str">
        <f>Rechnen2!K28</f>
        <v>Mannschaft 40</v>
      </c>
      <c r="C56" s="77">
        <f>IF(Rechnen2!$W$3=0,"",Rechnen2!L28)</f>
      </c>
      <c r="D56" s="78">
        <f>IF(Rechnen2!$W$3=0,"",Rechnen2!M28)</f>
      </c>
      <c r="E56" s="77">
        <f>IF(Rechnen2!$W$3=0,"",Rechnen2!N28)</f>
      </c>
      <c r="F56" s="79" t="s">
        <v>16</v>
      </c>
      <c r="G56" s="77">
        <f>IF(Rechnen2!$W$3=0,"",Rechnen2!P28)</f>
      </c>
      <c r="H56" s="80">
        <f>IF(AND(E56="",G56=""),"",(E56-G56))</f>
      </c>
      <c r="I56" s="75"/>
      <c r="J56" s="74"/>
      <c r="K56" s="74"/>
      <c r="L56" s="75"/>
      <c r="M56" s="74"/>
      <c r="N56" s="74"/>
      <c r="O56" s="74"/>
    </row>
    <row r="57" spans="1:15" ht="15">
      <c r="A57" s="82"/>
      <c r="B57" s="74"/>
      <c r="C57" s="74"/>
      <c r="D57" s="90"/>
      <c r="E57" s="74"/>
      <c r="F57" s="74"/>
      <c r="G57" s="74"/>
      <c r="H57" s="74"/>
      <c r="I57" s="75"/>
      <c r="J57" s="74"/>
      <c r="K57" s="74"/>
      <c r="L57" s="75"/>
      <c r="M57" s="74"/>
      <c r="N57" s="74"/>
      <c r="O57" s="74"/>
    </row>
    <row r="58" spans="1:15" ht="15">
      <c r="A58" s="82"/>
      <c r="B58" s="74"/>
      <c r="C58" s="74"/>
      <c r="D58" s="90"/>
      <c r="E58" s="74"/>
      <c r="F58" s="74"/>
      <c r="G58" s="74"/>
      <c r="H58" s="74"/>
      <c r="I58" s="75"/>
      <c r="J58" s="74"/>
      <c r="K58" s="74"/>
      <c r="L58" s="75"/>
      <c r="M58" s="74"/>
      <c r="N58" s="74"/>
      <c r="O58" s="74"/>
    </row>
    <row r="59" spans="1:15" ht="15">
      <c r="A59" s="82"/>
      <c r="B59" s="74"/>
      <c r="C59" s="74"/>
      <c r="D59" s="90"/>
      <c r="E59" s="74"/>
      <c r="F59" s="74"/>
      <c r="G59" s="74"/>
      <c r="H59" s="74"/>
      <c r="I59" s="75"/>
      <c r="J59" s="74"/>
      <c r="K59" s="74"/>
      <c r="L59" s="75"/>
      <c r="M59" s="74"/>
      <c r="N59" s="74"/>
      <c r="O59" s="74"/>
    </row>
    <row r="60" spans="1:15" ht="15">
      <c r="A60" s="82"/>
      <c r="B60" s="74"/>
      <c r="C60" s="74"/>
      <c r="D60" s="90"/>
      <c r="E60" s="74"/>
      <c r="F60" s="74"/>
      <c r="G60" s="74"/>
      <c r="H60" s="74"/>
      <c r="I60" s="75"/>
      <c r="J60" s="74"/>
      <c r="K60" s="74"/>
      <c r="L60" s="75"/>
      <c r="M60" s="74"/>
      <c r="N60" s="74"/>
      <c r="O60" s="74"/>
    </row>
    <row r="61" spans="1:15" ht="15">
      <c r="A61" s="82"/>
      <c r="B61" s="74"/>
      <c r="C61" s="74"/>
      <c r="D61" s="90"/>
      <c r="E61" s="74"/>
      <c r="F61" s="74"/>
      <c r="G61" s="74"/>
      <c r="H61" s="74"/>
      <c r="I61" s="75"/>
      <c r="J61" s="74"/>
      <c r="K61" s="74"/>
      <c r="L61" s="75"/>
      <c r="M61" s="74"/>
      <c r="N61" s="74"/>
      <c r="O61" s="74"/>
    </row>
  </sheetData>
  <sheetProtection password="E760" sheet="1" objects="1" scenarios="1"/>
  <mergeCells count="44">
    <mergeCell ref="H50:H51"/>
    <mergeCell ref="H36:H37"/>
    <mergeCell ref="A43:A44"/>
    <mergeCell ref="A36:A37"/>
    <mergeCell ref="B36:B37"/>
    <mergeCell ref="C36:C37"/>
    <mergeCell ref="D36:D37"/>
    <mergeCell ref="E36:G37"/>
    <mergeCell ref="B43:B44"/>
    <mergeCell ref="A50:A51"/>
    <mergeCell ref="B50:B51"/>
    <mergeCell ref="C50:C51"/>
    <mergeCell ref="D50:D51"/>
    <mergeCell ref="E50:G51"/>
    <mergeCell ref="C43:C44"/>
    <mergeCell ref="D43:D44"/>
    <mergeCell ref="E43:G44"/>
    <mergeCell ref="H43:H44"/>
    <mergeCell ref="A29:A30"/>
    <mergeCell ref="B29:B30"/>
    <mergeCell ref="C29:C30"/>
    <mergeCell ref="D29:D30"/>
    <mergeCell ref="E29:G30"/>
    <mergeCell ref="H29:H30"/>
    <mergeCell ref="D22:D23"/>
    <mergeCell ref="A8:A9"/>
    <mergeCell ref="H8:H9"/>
    <mergeCell ref="E8:G9"/>
    <mergeCell ref="E22:G23"/>
    <mergeCell ref="H22:H23"/>
    <mergeCell ref="A15:A16"/>
    <mergeCell ref="B15:B16"/>
    <mergeCell ref="A22:A23"/>
    <mergeCell ref="B22:B23"/>
    <mergeCell ref="C22:C23"/>
    <mergeCell ref="C15:C16"/>
    <mergeCell ref="D15:D16"/>
    <mergeCell ref="E15:G16"/>
    <mergeCell ref="H15:H16"/>
    <mergeCell ref="B1:H1"/>
    <mergeCell ref="E2:G2"/>
    <mergeCell ref="C8:C9"/>
    <mergeCell ref="B8:B9"/>
    <mergeCell ref="D8:D9"/>
  </mergeCells>
  <printOptions/>
  <pageMargins left="0.6299212598425197" right="0.35433070866141736" top="1.5748031496062993" bottom="0.5118110236220472" header="0.4330708661417323" footer="0.35433070866141736"/>
  <pageSetup horizontalDpi="600" verticalDpi="600" orientation="portrait" paperSize="9" r:id="rId3"/>
  <headerFooter alignWithMargins="0">
    <oddHeader xml:space="preserve">&amp;L&amp;"Arial,Fett Kursiv"&amp;15 16. Jugendfußballturnier&amp;C&amp;"Arial,Fett"&amp;14           &amp;R&amp;"Arial,Fett Kursiv"&amp;14&amp;UE2-Junioren Jahrgang 2003
Spielplan&amp;10&amp;U
Sonntag  07. Juli 2013
Sportplatz </oddHeader>
    <oddFooter>&amp;R&amp;8Seite &amp;P von &amp;N</oddFooter>
  </headerFooter>
  <rowBreaks count="1" manualBreakCount="1">
    <brk id="28" max="7" man="1"/>
  </rowBreaks>
  <colBreaks count="1" manualBreakCount="1">
    <brk id="9" max="65535" man="1"/>
  </colBreaks>
  <legacyDrawing r:id="rId2"/>
</worksheet>
</file>

<file path=xl/worksheets/sheet4.xml><?xml version="1.0" encoding="utf-8"?>
<worksheet xmlns="http://schemas.openxmlformats.org/spreadsheetml/2006/main" xmlns:r="http://schemas.openxmlformats.org/officeDocument/2006/relationships">
  <sheetPr codeName="Tabelle5"/>
  <dimension ref="A1:K106"/>
  <sheetViews>
    <sheetView zoomScale="106" zoomScaleNormal="106" zoomScalePageLayoutView="0" workbookViewId="0" topLeftCell="A83">
      <selection activeCell="C105" sqref="C105:C106"/>
    </sheetView>
  </sheetViews>
  <sheetFormatPr defaultColWidth="11.421875" defaultRowHeight="12.75"/>
  <cols>
    <col min="1" max="1" width="8.140625" style="43" customWidth="1"/>
    <col min="2" max="2" width="14.7109375" style="58" customWidth="1"/>
    <col min="3" max="3" width="5.28125" style="55" customWidth="1"/>
    <col min="4" max="4" width="4.421875" style="43" customWidth="1"/>
    <col min="5" max="5" width="3.8515625" style="43" customWidth="1"/>
    <col min="6" max="6" width="22.140625" style="43" customWidth="1"/>
    <col min="7" max="7" width="2.140625" style="40" customWidth="1"/>
    <col min="8" max="8" width="21.140625" style="43" customWidth="1"/>
    <col min="9" max="9" width="4.7109375" style="40" customWidth="1"/>
    <col min="10" max="10" width="3.8515625" style="43" customWidth="1"/>
    <col min="11" max="11" width="3.8515625" style="40" customWidth="1"/>
    <col min="12" max="16384" width="11.421875" style="40" customWidth="1"/>
  </cols>
  <sheetData>
    <row r="1" spans="1:11" s="41" customFormat="1" ht="12.75" customHeight="1">
      <c r="A1" s="234" t="s">
        <v>124</v>
      </c>
      <c r="B1" s="235"/>
      <c r="C1" s="127" t="s">
        <v>1</v>
      </c>
      <c r="D1" s="128" t="s">
        <v>2</v>
      </c>
      <c r="E1" s="129"/>
      <c r="F1" s="40"/>
      <c r="H1" s="42" t="s">
        <v>126</v>
      </c>
      <c r="I1" s="37" t="s">
        <v>1</v>
      </c>
      <c r="J1" s="38" t="s">
        <v>2</v>
      </c>
      <c r="K1" s="39"/>
    </row>
    <row r="2" spans="1:11" ht="12.75">
      <c r="A2" s="232" t="str">
        <f>Vorgaben!A16</f>
        <v>Mannschaft 21</v>
      </c>
      <c r="B2" s="233"/>
      <c r="C2" s="45"/>
      <c r="D2" s="46"/>
      <c r="E2" s="130"/>
      <c r="F2" s="40"/>
      <c r="H2" s="44" t="str">
        <f>Vorgaben!B16</f>
        <v>Mannschaft 31</v>
      </c>
      <c r="I2" s="46"/>
      <c r="J2" s="47"/>
      <c r="K2" s="47"/>
    </row>
    <row r="3" spans="1:11" ht="12.75" customHeight="1">
      <c r="A3" s="232" t="str">
        <f>Vorgaben!A17</f>
        <v>Mannschaft 22</v>
      </c>
      <c r="B3" s="233"/>
      <c r="C3" s="45"/>
      <c r="D3" s="46"/>
      <c r="E3" s="130"/>
      <c r="F3" s="40"/>
      <c r="H3" s="44" t="str">
        <f>Vorgaben!B17</f>
        <v>Mannschaft 32</v>
      </c>
      <c r="I3" s="46"/>
      <c r="J3" s="47"/>
      <c r="K3" s="47"/>
    </row>
    <row r="4" spans="1:11" ht="12.75">
      <c r="A4" s="232" t="str">
        <f>Vorgaben!A18</f>
        <v>Mannschaft 23</v>
      </c>
      <c r="B4" s="233"/>
      <c r="C4" s="45"/>
      <c r="D4" s="46"/>
      <c r="E4" s="130"/>
      <c r="F4" s="40"/>
      <c r="H4" s="44" t="str">
        <f>Vorgaben!B18</f>
        <v>Mannschaft 33</v>
      </c>
      <c r="I4" s="46"/>
      <c r="J4" s="47"/>
      <c r="K4" s="47"/>
    </row>
    <row r="5" spans="1:11" ht="12.75">
      <c r="A5" s="232" t="str">
        <f>Vorgaben!A19</f>
        <v>Mannschaft 24</v>
      </c>
      <c r="B5" s="233"/>
      <c r="C5" s="45"/>
      <c r="D5" s="46"/>
      <c r="E5" s="130"/>
      <c r="F5" s="40"/>
      <c r="H5" s="44" t="str">
        <f>Vorgaben!B19</f>
        <v>Mannschaft 34</v>
      </c>
      <c r="I5" s="46"/>
      <c r="J5" s="47"/>
      <c r="K5" s="47"/>
    </row>
    <row r="6" spans="1:11" ht="13.5" thickBot="1">
      <c r="A6" s="232" t="str">
        <f>Vorgaben!A20</f>
        <v>Mannschaft 25</v>
      </c>
      <c r="B6" s="233"/>
      <c r="C6" s="131"/>
      <c r="D6" s="132"/>
      <c r="E6" s="133"/>
      <c r="F6" s="40"/>
      <c r="H6" s="44" t="str">
        <f>Vorgaben!B20</f>
        <v>Mannschaft 35</v>
      </c>
      <c r="I6" s="46"/>
      <c r="J6" s="47"/>
      <c r="K6" s="47"/>
    </row>
    <row r="7" ht="13.5" thickBot="1"/>
    <row r="8" spans="1:11" ht="12.75">
      <c r="A8" s="234" t="s">
        <v>125</v>
      </c>
      <c r="B8" s="235"/>
      <c r="C8" s="127" t="s">
        <v>1</v>
      </c>
      <c r="D8" s="128" t="s">
        <v>2</v>
      </c>
      <c r="E8" s="129"/>
      <c r="H8" s="42" t="s">
        <v>127</v>
      </c>
      <c r="I8" s="37" t="s">
        <v>1</v>
      </c>
      <c r="J8" s="38" t="s">
        <v>2</v>
      </c>
      <c r="K8" s="39"/>
    </row>
    <row r="9" spans="1:11" ht="12.75">
      <c r="A9" s="232" t="str">
        <f>Vorgaben!A23</f>
        <v>Mannschaft 26</v>
      </c>
      <c r="B9" s="233"/>
      <c r="C9" s="45"/>
      <c r="D9" s="46"/>
      <c r="E9" s="130"/>
      <c r="H9" s="44" t="str">
        <f>Vorgaben!B23</f>
        <v>Mannschaft 36</v>
      </c>
      <c r="I9" s="46"/>
      <c r="J9" s="48"/>
      <c r="K9" s="48"/>
    </row>
    <row r="10" spans="1:11" ht="12.75">
      <c r="A10" s="232" t="str">
        <f>Vorgaben!A24</f>
        <v>Mannschaft 27</v>
      </c>
      <c r="B10" s="233"/>
      <c r="C10" s="45"/>
      <c r="D10" s="46"/>
      <c r="E10" s="130"/>
      <c r="H10" s="44" t="str">
        <f>Vorgaben!B24</f>
        <v>Mannschaft 37</v>
      </c>
      <c r="I10" s="46"/>
      <c r="J10" s="48"/>
      <c r="K10" s="48"/>
    </row>
    <row r="11" spans="1:11" ht="12.75" customHeight="1">
      <c r="A11" s="232" t="str">
        <f>Vorgaben!A25</f>
        <v>Mannschaft 28</v>
      </c>
      <c r="B11" s="233"/>
      <c r="C11" s="45"/>
      <c r="D11" s="46"/>
      <c r="E11" s="130"/>
      <c r="H11" s="44" t="str">
        <f>Vorgaben!B25</f>
        <v>Mannschaft 38</v>
      </c>
      <c r="I11" s="46"/>
      <c r="J11" s="48"/>
      <c r="K11" s="48"/>
    </row>
    <row r="12" spans="1:11" ht="12.75">
      <c r="A12" s="232" t="str">
        <f>Vorgaben!A26</f>
        <v>Mannschaft 29</v>
      </c>
      <c r="B12" s="233"/>
      <c r="C12" s="45"/>
      <c r="D12" s="46"/>
      <c r="E12" s="130"/>
      <c r="H12" s="44" t="str">
        <f>Vorgaben!B26</f>
        <v>Mannschaft 39</v>
      </c>
      <c r="I12" s="46"/>
      <c r="J12" s="48"/>
      <c r="K12" s="48"/>
    </row>
    <row r="13" spans="1:11" ht="13.5" customHeight="1" thickBot="1">
      <c r="A13" s="232" t="str">
        <f>Vorgaben!A27</f>
        <v>Mannschaft 30</v>
      </c>
      <c r="B13" s="233"/>
      <c r="C13" s="131"/>
      <c r="D13" s="132"/>
      <c r="E13" s="133"/>
      <c r="H13" s="44" t="str">
        <f>Vorgaben!B27</f>
        <v>Mannschaft 40</v>
      </c>
      <c r="I13" s="46"/>
      <c r="J13" s="48"/>
      <c r="K13" s="48"/>
    </row>
    <row r="14" ht="13.5" thickBot="1"/>
    <row r="15" spans="1:11" s="41" customFormat="1" ht="12.75">
      <c r="A15" s="234" t="s">
        <v>124</v>
      </c>
      <c r="B15" s="235"/>
      <c r="C15" s="127" t="s">
        <v>1</v>
      </c>
      <c r="D15" s="128" t="s">
        <v>2</v>
      </c>
      <c r="E15" s="129"/>
      <c r="F15" s="40"/>
      <c r="H15" s="42" t="s">
        <v>126</v>
      </c>
      <c r="I15" s="37" t="s">
        <v>1</v>
      </c>
      <c r="J15" s="38" t="s">
        <v>2</v>
      </c>
      <c r="K15" s="39"/>
    </row>
    <row r="16" spans="1:11" ht="12.75">
      <c r="A16" s="232" t="str">
        <f>Vorgaben!A16</f>
        <v>Mannschaft 21</v>
      </c>
      <c r="B16" s="233"/>
      <c r="C16" s="45"/>
      <c r="D16" s="46"/>
      <c r="E16" s="130"/>
      <c r="F16" s="40"/>
      <c r="H16" s="44" t="str">
        <f>Vorgaben!B16</f>
        <v>Mannschaft 31</v>
      </c>
      <c r="I16" s="46"/>
      <c r="J16" s="47"/>
      <c r="K16" s="47"/>
    </row>
    <row r="17" spans="1:11" ht="12.75" customHeight="1">
      <c r="A17" s="232" t="str">
        <f>Vorgaben!A17</f>
        <v>Mannschaft 22</v>
      </c>
      <c r="B17" s="233"/>
      <c r="C17" s="45"/>
      <c r="D17" s="46"/>
      <c r="E17" s="130"/>
      <c r="F17" s="40"/>
      <c r="H17" s="44" t="str">
        <f>Vorgaben!B17</f>
        <v>Mannschaft 32</v>
      </c>
      <c r="I17" s="46"/>
      <c r="J17" s="47"/>
      <c r="K17" s="47"/>
    </row>
    <row r="18" spans="1:11" ht="12.75">
      <c r="A18" s="232" t="str">
        <f>Vorgaben!A18</f>
        <v>Mannschaft 23</v>
      </c>
      <c r="B18" s="233"/>
      <c r="C18" s="45"/>
      <c r="D18" s="46"/>
      <c r="E18" s="130"/>
      <c r="F18" s="40"/>
      <c r="H18" s="44" t="str">
        <f>Vorgaben!B18</f>
        <v>Mannschaft 33</v>
      </c>
      <c r="I18" s="46"/>
      <c r="J18" s="47"/>
      <c r="K18" s="47"/>
    </row>
    <row r="19" spans="1:11" ht="12.75">
      <c r="A19" s="232" t="str">
        <f>Vorgaben!A19</f>
        <v>Mannschaft 24</v>
      </c>
      <c r="B19" s="233"/>
      <c r="C19" s="45"/>
      <c r="D19" s="46"/>
      <c r="E19" s="130"/>
      <c r="F19" s="40"/>
      <c r="H19" s="44" t="str">
        <f>Vorgaben!B19</f>
        <v>Mannschaft 34</v>
      </c>
      <c r="I19" s="46"/>
      <c r="J19" s="47"/>
      <c r="K19" s="47"/>
    </row>
    <row r="20" spans="1:11" ht="12" customHeight="1" thickBot="1">
      <c r="A20" s="236" t="str">
        <f>Vorgaben!A20</f>
        <v>Mannschaft 25</v>
      </c>
      <c r="B20" s="237"/>
      <c r="C20" s="131"/>
      <c r="D20" s="132"/>
      <c r="E20" s="133"/>
      <c r="F20" s="40"/>
      <c r="H20" s="44" t="str">
        <f>Vorgaben!B20</f>
        <v>Mannschaft 35</v>
      </c>
      <c r="I20" s="46"/>
      <c r="J20" s="47"/>
      <c r="K20" s="47"/>
    </row>
    <row r="21" ht="13.5" thickBot="1"/>
    <row r="22" spans="1:11" ht="12.75">
      <c r="A22" s="234" t="s">
        <v>125</v>
      </c>
      <c r="B22" s="235"/>
      <c r="C22" s="127" t="s">
        <v>1</v>
      </c>
      <c r="D22" s="128" t="s">
        <v>2</v>
      </c>
      <c r="E22" s="129"/>
      <c r="H22" s="42" t="s">
        <v>127</v>
      </c>
      <c r="I22" s="37" t="s">
        <v>1</v>
      </c>
      <c r="J22" s="38" t="s">
        <v>2</v>
      </c>
      <c r="K22" s="39"/>
    </row>
    <row r="23" spans="1:11" ht="12.75" customHeight="1">
      <c r="A23" s="232" t="str">
        <f>Vorgaben!A23</f>
        <v>Mannschaft 26</v>
      </c>
      <c r="B23" s="233"/>
      <c r="C23" s="45"/>
      <c r="D23" s="46"/>
      <c r="E23" s="130"/>
      <c r="H23" s="44" t="str">
        <f>Vorgaben!B23</f>
        <v>Mannschaft 36</v>
      </c>
      <c r="I23" s="46"/>
      <c r="J23" s="48"/>
      <c r="K23" s="48"/>
    </row>
    <row r="24" spans="1:11" ht="12.75">
      <c r="A24" s="232" t="str">
        <f>Vorgaben!A24</f>
        <v>Mannschaft 27</v>
      </c>
      <c r="B24" s="233"/>
      <c r="C24" s="45"/>
      <c r="D24" s="46"/>
      <c r="E24" s="130"/>
      <c r="H24" s="44" t="str">
        <f>Vorgaben!B24</f>
        <v>Mannschaft 37</v>
      </c>
      <c r="I24" s="46"/>
      <c r="J24" s="48"/>
      <c r="K24" s="48"/>
    </row>
    <row r="25" spans="1:11" ht="12.75" customHeight="1">
      <c r="A25" s="232" t="str">
        <f>Vorgaben!A25</f>
        <v>Mannschaft 28</v>
      </c>
      <c r="B25" s="233"/>
      <c r="C25" s="45"/>
      <c r="D25" s="46"/>
      <c r="E25" s="130"/>
      <c r="H25" s="44" t="str">
        <f>Vorgaben!B25</f>
        <v>Mannschaft 38</v>
      </c>
      <c r="I25" s="46"/>
      <c r="J25" s="48"/>
      <c r="K25" s="48"/>
    </row>
    <row r="26" spans="1:11" ht="12.75">
      <c r="A26" s="232" t="str">
        <f>Vorgaben!A26</f>
        <v>Mannschaft 29</v>
      </c>
      <c r="B26" s="233"/>
      <c r="C26" s="45"/>
      <c r="D26" s="46"/>
      <c r="E26" s="130"/>
      <c r="H26" s="44" t="str">
        <f>Vorgaben!B26</f>
        <v>Mannschaft 39</v>
      </c>
      <c r="I26" s="46"/>
      <c r="J26" s="48"/>
      <c r="K26" s="48"/>
    </row>
    <row r="27" spans="1:11" ht="13.5" thickBot="1">
      <c r="A27" s="236" t="str">
        <f>Vorgaben!A27</f>
        <v>Mannschaft 30</v>
      </c>
      <c r="B27" s="237"/>
      <c r="C27" s="131"/>
      <c r="D27" s="132"/>
      <c r="E27" s="133"/>
      <c r="H27" s="44" t="str">
        <f>Vorgaben!B27</f>
        <v>Mannschaft 40</v>
      </c>
      <c r="I27" s="46"/>
      <c r="J27" s="48"/>
      <c r="K27" s="48">
        <v>1</v>
      </c>
    </row>
    <row r="28" spans="1:11" s="49" customFormat="1" ht="18" thickBot="1">
      <c r="A28" s="49" t="s">
        <v>8</v>
      </c>
      <c r="B28" s="49" t="s">
        <v>9</v>
      </c>
      <c r="C28" s="50" t="s">
        <v>10</v>
      </c>
      <c r="D28" s="51" t="s">
        <v>11</v>
      </c>
      <c r="E28" s="51"/>
      <c r="F28" s="52" t="s">
        <v>12</v>
      </c>
      <c r="G28" s="52"/>
      <c r="H28" s="149"/>
      <c r="I28" s="150" t="s">
        <v>13</v>
      </c>
      <c r="J28" s="151"/>
      <c r="K28" s="151"/>
    </row>
    <row r="29" spans="1:11" ht="12.75">
      <c r="A29" s="118">
        <f>Vorgaben!$D$13</f>
        <v>0.375</v>
      </c>
      <c r="B29" s="119">
        <v>1</v>
      </c>
      <c r="C29" s="196" t="s">
        <v>59</v>
      </c>
      <c r="D29" s="125" t="s">
        <v>128</v>
      </c>
      <c r="E29" s="121"/>
      <c r="F29" s="122" t="str">
        <f>A2</f>
        <v>Mannschaft 21</v>
      </c>
      <c r="G29" s="121" t="s">
        <v>15</v>
      </c>
      <c r="H29" s="123" t="str">
        <f>A3</f>
        <v>Mannschaft 22</v>
      </c>
      <c r="I29" s="148">
        <f>IF(Spielplan!I31="","",Spielplan!I31)</f>
      </c>
      <c r="J29" s="114" t="s">
        <v>16</v>
      </c>
      <c r="K29" s="147">
        <f>IF(Spielplan!K31="","",Spielplan!K31)</f>
      </c>
    </row>
    <row r="30" spans="1:11" ht="12.75">
      <c r="A30" s="153">
        <f>A29</f>
        <v>0.375</v>
      </c>
      <c r="B30" s="112">
        <v>2</v>
      </c>
      <c r="C30" s="197" t="s">
        <v>136</v>
      </c>
      <c r="D30" s="126" t="s">
        <v>128</v>
      </c>
      <c r="E30" s="114"/>
      <c r="F30" s="115" t="str">
        <f>A4</f>
        <v>Mannschaft 23</v>
      </c>
      <c r="G30" s="114" t="s">
        <v>15</v>
      </c>
      <c r="H30" s="116" t="str">
        <f>A5</f>
        <v>Mannschaft 24</v>
      </c>
      <c r="I30" s="148">
        <f>IF(Spielplan!I32="","",Spielplan!I32)</f>
      </c>
      <c r="J30" s="114" t="s">
        <v>16</v>
      </c>
      <c r="K30" s="147">
        <f>IF(Spielplan!K32="","",Spielplan!K32)</f>
      </c>
    </row>
    <row r="31" spans="1:11" ht="12.75">
      <c r="A31" s="153"/>
      <c r="B31" s="112"/>
      <c r="C31" s="113"/>
      <c r="D31" s="126"/>
      <c r="E31" s="114"/>
      <c r="F31" s="115"/>
      <c r="G31" s="114"/>
      <c r="H31" s="116"/>
      <c r="I31" s="148"/>
      <c r="J31" s="114"/>
      <c r="K31" s="147"/>
    </row>
    <row r="32" spans="1:11" ht="13.5" thickBot="1">
      <c r="A32" s="153"/>
      <c r="B32" s="112"/>
      <c r="C32" s="113"/>
      <c r="D32" s="126"/>
      <c r="E32" s="114"/>
      <c r="F32" s="115"/>
      <c r="G32" s="114"/>
      <c r="H32" s="116"/>
      <c r="I32" s="148"/>
      <c r="J32" s="114"/>
      <c r="K32" s="147"/>
    </row>
    <row r="33" spans="1:11" ht="12.75">
      <c r="A33" s="153">
        <f>A30</f>
        <v>0.375</v>
      </c>
      <c r="B33" s="112">
        <v>3</v>
      </c>
      <c r="C33" s="196" t="s">
        <v>166</v>
      </c>
      <c r="D33" s="126" t="s">
        <v>129</v>
      </c>
      <c r="E33" s="114"/>
      <c r="F33" s="115" t="str">
        <f>A9</f>
        <v>Mannschaft 26</v>
      </c>
      <c r="G33" s="114" t="s">
        <v>15</v>
      </c>
      <c r="H33" s="116" t="str">
        <f>A10</f>
        <v>Mannschaft 27</v>
      </c>
      <c r="I33" s="148">
        <f>IF(Spielplan!I35="","",Spielplan!I35)</f>
      </c>
      <c r="J33" s="114" t="s">
        <v>16</v>
      </c>
      <c r="K33" s="147">
        <f>IF(Spielplan!K35="","",Spielplan!K35)</f>
      </c>
    </row>
    <row r="34" spans="1:11" ht="12.75">
      <c r="A34" s="160">
        <f>A33+Vorgaben!$D$3+Vorgaben!$D$5</f>
        <v>0.3888888888888889</v>
      </c>
      <c r="B34" s="161">
        <v>4</v>
      </c>
      <c r="C34" s="197" t="s">
        <v>167</v>
      </c>
      <c r="D34" s="163" t="s">
        <v>129</v>
      </c>
      <c r="E34" s="164"/>
      <c r="F34" s="165" t="str">
        <f>A11</f>
        <v>Mannschaft 28</v>
      </c>
      <c r="G34" s="164" t="s">
        <v>15</v>
      </c>
      <c r="H34" s="166" t="str">
        <f>A12</f>
        <v>Mannschaft 29</v>
      </c>
      <c r="I34" s="148">
        <f>IF(Spielplan!I36="","",Spielplan!I36)</f>
      </c>
      <c r="J34" s="114" t="s">
        <v>16</v>
      </c>
      <c r="K34" s="147">
        <f>IF(Spielplan!K36="","",Spielplan!K36)</f>
      </c>
    </row>
    <row r="35" spans="1:11" ht="12.75">
      <c r="A35" s="160"/>
      <c r="B35" s="161"/>
      <c r="C35" s="162"/>
      <c r="D35" s="163"/>
      <c r="E35" s="164"/>
      <c r="F35" s="165"/>
      <c r="G35" s="164"/>
      <c r="H35" s="166"/>
      <c r="I35" s="148"/>
      <c r="J35" s="114"/>
      <c r="K35" s="147"/>
    </row>
    <row r="36" spans="1:11" ht="13.5" thickBot="1">
      <c r="A36" s="160"/>
      <c r="B36" s="161"/>
      <c r="C36" s="162"/>
      <c r="D36" s="163"/>
      <c r="E36" s="164"/>
      <c r="F36" s="165"/>
      <c r="G36" s="164"/>
      <c r="H36" s="166"/>
      <c r="I36" s="148"/>
      <c r="J36" s="114"/>
      <c r="K36" s="147"/>
    </row>
    <row r="37" spans="1:11" ht="12.75" customHeight="1">
      <c r="A37" s="160">
        <f>A34</f>
        <v>0.3888888888888889</v>
      </c>
      <c r="B37" s="161">
        <v>5</v>
      </c>
      <c r="C37" s="196" t="s">
        <v>59</v>
      </c>
      <c r="D37" s="163" t="s">
        <v>130</v>
      </c>
      <c r="E37" s="164"/>
      <c r="F37" s="165" t="str">
        <f>H2</f>
        <v>Mannschaft 31</v>
      </c>
      <c r="G37" s="164" t="s">
        <v>15</v>
      </c>
      <c r="H37" s="166" t="str">
        <f>H3</f>
        <v>Mannschaft 32</v>
      </c>
      <c r="I37" s="148">
        <f>IF(Spielplan!I39="","",Spielplan!I39)</f>
      </c>
      <c r="J37" s="114" t="s">
        <v>16</v>
      </c>
      <c r="K37" s="147">
        <f>IF(Spielplan!K39="","",Spielplan!K39)</f>
      </c>
    </row>
    <row r="38" spans="1:11" ht="12.75">
      <c r="A38" s="160">
        <f>A37</f>
        <v>0.3888888888888889</v>
      </c>
      <c r="B38" s="161">
        <v>6</v>
      </c>
      <c r="C38" s="197" t="s">
        <v>136</v>
      </c>
      <c r="D38" s="163" t="s">
        <v>130</v>
      </c>
      <c r="E38" s="164"/>
      <c r="F38" s="165" t="str">
        <f>H4</f>
        <v>Mannschaft 33</v>
      </c>
      <c r="G38" s="164" t="s">
        <v>15</v>
      </c>
      <c r="H38" s="166" t="str">
        <f>H5</f>
        <v>Mannschaft 34</v>
      </c>
      <c r="I38" s="148">
        <f>IF(Spielplan!I40="","",Spielplan!I40)</f>
      </c>
      <c r="J38" s="114" t="s">
        <v>16</v>
      </c>
      <c r="K38" s="147">
        <f>IF(Spielplan!K40="","",Spielplan!K40)</f>
      </c>
    </row>
    <row r="39" spans="1:11" ht="12.75">
      <c r="A39" s="160"/>
      <c r="B39" s="161"/>
      <c r="C39" s="162"/>
      <c r="D39" s="163"/>
      <c r="E39" s="164"/>
      <c r="F39" s="165"/>
      <c r="G39" s="164"/>
      <c r="H39" s="166"/>
      <c r="I39" s="148"/>
      <c r="J39" s="114"/>
      <c r="K39" s="147"/>
    </row>
    <row r="40" spans="1:11" ht="13.5" thickBot="1">
      <c r="A40" s="160"/>
      <c r="B40" s="161"/>
      <c r="C40" s="162"/>
      <c r="D40" s="163"/>
      <c r="E40" s="164"/>
      <c r="F40" s="165"/>
      <c r="G40" s="164"/>
      <c r="H40" s="166"/>
      <c r="I40" s="148"/>
      <c r="J40" s="114"/>
      <c r="K40" s="147"/>
    </row>
    <row r="41" spans="1:11" ht="12.75">
      <c r="A41" s="153">
        <f>A38+Vorgaben!$D$3+Vorgaben!$D$5</f>
        <v>0.4027777777777778</v>
      </c>
      <c r="B41" s="112">
        <v>7</v>
      </c>
      <c r="C41" s="196" t="s">
        <v>166</v>
      </c>
      <c r="D41" s="126" t="s">
        <v>131</v>
      </c>
      <c r="E41" s="114"/>
      <c r="F41" s="115" t="str">
        <f>H9</f>
        <v>Mannschaft 36</v>
      </c>
      <c r="G41" s="114" t="s">
        <v>15</v>
      </c>
      <c r="H41" s="116" t="str">
        <f>H10</f>
        <v>Mannschaft 37</v>
      </c>
      <c r="I41" s="148">
        <f>IF(Spielplan!I43="","",Spielplan!I43)</f>
      </c>
      <c r="J41" s="114" t="s">
        <v>16</v>
      </c>
      <c r="K41" s="147">
        <f>IF(Spielplan!K43="","",Spielplan!K43)</f>
      </c>
    </row>
    <row r="42" spans="1:11" ht="12.75">
      <c r="A42" s="153">
        <f>A41</f>
        <v>0.4027777777777778</v>
      </c>
      <c r="B42" s="112">
        <v>8</v>
      </c>
      <c r="C42" s="197" t="s">
        <v>167</v>
      </c>
      <c r="D42" s="126" t="s">
        <v>131</v>
      </c>
      <c r="E42" s="114"/>
      <c r="F42" s="115" t="str">
        <f>H11</f>
        <v>Mannschaft 38</v>
      </c>
      <c r="G42" s="114" t="s">
        <v>15</v>
      </c>
      <c r="H42" s="116" t="str">
        <f>H12</f>
        <v>Mannschaft 39</v>
      </c>
      <c r="I42" s="148">
        <f>IF(Spielplan!I44="","",Spielplan!I44)</f>
      </c>
      <c r="J42" s="114" t="s">
        <v>16</v>
      </c>
      <c r="K42" s="147">
        <f>IF(Spielplan!K44="","",Spielplan!K44)</f>
      </c>
    </row>
    <row r="43" spans="1:11" ht="12.75">
      <c r="A43" s="153"/>
      <c r="B43" s="112"/>
      <c r="C43" s="162"/>
      <c r="D43" s="126"/>
      <c r="E43" s="114"/>
      <c r="F43" s="115"/>
      <c r="G43" s="114"/>
      <c r="H43" s="116"/>
      <c r="I43" s="148"/>
      <c r="J43" s="114"/>
      <c r="K43" s="147"/>
    </row>
    <row r="44" spans="1:11" ht="13.5" thickBot="1">
      <c r="A44" s="153"/>
      <c r="B44" s="112"/>
      <c r="C44" s="162"/>
      <c r="D44" s="126"/>
      <c r="E44" s="114"/>
      <c r="F44" s="115"/>
      <c r="G44" s="114"/>
      <c r="H44" s="116"/>
      <c r="I44" s="148"/>
      <c r="J44" s="114"/>
      <c r="K44" s="147"/>
    </row>
    <row r="45" spans="1:11" ht="12.75">
      <c r="A45" s="153">
        <f>A42</f>
        <v>0.4027777777777778</v>
      </c>
      <c r="B45" s="112">
        <v>9</v>
      </c>
      <c r="C45" s="196" t="s">
        <v>59</v>
      </c>
      <c r="D45" s="126" t="s">
        <v>128</v>
      </c>
      <c r="E45" s="114"/>
      <c r="F45" s="115" t="str">
        <f>A3</f>
        <v>Mannschaft 22</v>
      </c>
      <c r="G45" s="114" t="s">
        <v>15</v>
      </c>
      <c r="H45" s="116" t="str">
        <f>A6</f>
        <v>Mannschaft 25</v>
      </c>
      <c r="I45" s="148">
        <f>IF(Spielplan!I47="","",Spielplan!I47)</f>
      </c>
      <c r="J45" s="114" t="s">
        <v>16</v>
      </c>
      <c r="K45" s="147">
        <f>IF(Spielplan!K47="","",Spielplan!K47)</f>
      </c>
    </row>
    <row r="46" spans="1:11" ht="12.75">
      <c r="A46" s="160">
        <f>A45+Vorgaben!$D$3+Vorgaben!$D$5</f>
        <v>0.4166666666666667</v>
      </c>
      <c r="B46" s="161">
        <v>10</v>
      </c>
      <c r="C46" s="197" t="s">
        <v>136</v>
      </c>
      <c r="D46" s="163" t="s">
        <v>128</v>
      </c>
      <c r="E46" s="164"/>
      <c r="F46" s="165" t="str">
        <f>A2</f>
        <v>Mannschaft 21</v>
      </c>
      <c r="G46" s="164" t="s">
        <v>15</v>
      </c>
      <c r="H46" s="166" t="str">
        <f>A4</f>
        <v>Mannschaft 23</v>
      </c>
      <c r="I46" s="148">
        <f>IF(Spielplan!I48="","",Spielplan!I48)</f>
      </c>
      <c r="J46" s="114" t="s">
        <v>16</v>
      </c>
      <c r="K46" s="147">
        <f>IF(Spielplan!K48="","",Spielplan!K48)</f>
      </c>
    </row>
    <row r="47" spans="1:11" ht="12.75">
      <c r="A47" s="160"/>
      <c r="B47" s="161"/>
      <c r="C47" s="162"/>
      <c r="D47" s="163"/>
      <c r="E47" s="164"/>
      <c r="F47" s="165"/>
      <c r="G47" s="164"/>
      <c r="H47" s="166"/>
      <c r="I47" s="148"/>
      <c r="J47" s="114"/>
      <c r="K47" s="147"/>
    </row>
    <row r="48" spans="1:11" ht="13.5" thickBot="1">
      <c r="A48" s="160"/>
      <c r="B48" s="161"/>
      <c r="C48" s="162"/>
      <c r="D48" s="163"/>
      <c r="E48" s="164"/>
      <c r="F48" s="165"/>
      <c r="G48" s="164"/>
      <c r="H48" s="166"/>
      <c r="I48" s="148"/>
      <c r="J48" s="114"/>
      <c r="K48" s="147"/>
    </row>
    <row r="49" spans="1:11" ht="12.75">
      <c r="A49" s="160">
        <f>A46</f>
        <v>0.4166666666666667</v>
      </c>
      <c r="B49" s="161">
        <v>11</v>
      </c>
      <c r="C49" s="196" t="s">
        <v>166</v>
      </c>
      <c r="D49" s="163" t="s">
        <v>129</v>
      </c>
      <c r="E49" s="164"/>
      <c r="F49" s="165" t="str">
        <f>A10</f>
        <v>Mannschaft 27</v>
      </c>
      <c r="G49" s="164" t="s">
        <v>15</v>
      </c>
      <c r="H49" s="166" t="str">
        <f>A13</f>
        <v>Mannschaft 30</v>
      </c>
      <c r="I49" s="148">
        <f>IF(Spielplan!I51="","",Spielplan!I51)</f>
      </c>
      <c r="J49" s="114" t="s">
        <v>16</v>
      </c>
      <c r="K49" s="147">
        <f>IF(Spielplan!K51="","",Spielplan!K51)</f>
      </c>
    </row>
    <row r="50" spans="1:11" ht="12.75">
      <c r="A50" s="160">
        <f>A49</f>
        <v>0.4166666666666667</v>
      </c>
      <c r="B50" s="161">
        <v>12</v>
      </c>
      <c r="C50" s="197" t="s">
        <v>167</v>
      </c>
      <c r="D50" s="163" t="s">
        <v>129</v>
      </c>
      <c r="E50" s="164"/>
      <c r="F50" s="165" t="str">
        <f>A9</f>
        <v>Mannschaft 26</v>
      </c>
      <c r="G50" s="164" t="s">
        <v>15</v>
      </c>
      <c r="H50" s="166" t="str">
        <f>A11</f>
        <v>Mannschaft 28</v>
      </c>
      <c r="I50" s="148">
        <f>IF(Spielplan!I52="","",Spielplan!I52)</f>
      </c>
      <c r="J50" s="114" t="s">
        <v>16</v>
      </c>
      <c r="K50" s="147">
        <f>IF(Spielplan!K52="","",Spielplan!K52)</f>
      </c>
    </row>
    <row r="51" spans="1:11" ht="12.75">
      <c r="A51" s="160"/>
      <c r="B51" s="161"/>
      <c r="C51" s="162"/>
      <c r="D51" s="163"/>
      <c r="E51" s="164"/>
      <c r="F51" s="165"/>
      <c r="G51" s="164"/>
      <c r="H51" s="166"/>
      <c r="I51" s="148"/>
      <c r="J51" s="114"/>
      <c r="K51" s="147"/>
    </row>
    <row r="52" spans="1:11" ht="13.5" thickBot="1">
      <c r="A52" s="160"/>
      <c r="B52" s="161"/>
      <c r="C52" s="162"/>
      <c r="D52" s="163"/>
      <c r="E52" s="164"/>
      <c r="F52" s="165"/>
      <c r="G52" s="164"/>
      <c r="H52" s="166"/>
      <c r="I52" s="148"/>
      <c r="J52" s="114"/>
      <c r="K52" s="147"/>
    </row>
    <row r="53" spans="1:11" ht="12.75">
      <c r="A53" s="153">
        <f>A50+Vorgaben!$D$3+Vorgaben!$D$5</f>
        <v>0.4305555555555556</v>
      </c>
      <c r="B53" s="112">
        <v>13</v>
      </c>
      <c r="C53" s="196" t="s">
        <v>59</v>
      </c>
      <c r="D53" s="126" t="s">
        <v>130</v>
      </c>
      <c r="E53" s="114"/>
      <c r="F53" s="115" t="str">
        <f>H3</f>
        <v>Mannschaft 32</v>
      </c>
      <c r="G53" s="114" t="s">
        <v>15</v>
      </c>
      <c r="H53" s="116" t="str">
        <f>H6</f>
        <v>Mannschaft 35</v>
      </c>
      <c r="I53" s="148">
        <f>IF(Spielplan!I55="","",Spielplan!I55)</f>
      </c>
      <c r="J53" s="114" t="s">
        <v>16</v>
      </c>
      <c r="K53" s="147">
        <f>IF(Spielplan!K55="","",Spielplan!K55)</f>
      </c>
    </row>
    <row r="54" spans="1:11" ht="12.75">
      <c r="A54" s="153">
        <f>A53</f>
        <v>0.4305555555555556</v>
      </c>
      <c r="B54" s="112">
        <v>14</v>
      </c>
      <c r="C54" s="197" t="s">
        <v>136</v>
      </c>
      <c r="D54" s="126" t="s">
        <v>130</v>
      </c>
      <c r="E54" s="114"/>
      <c r="F54" s="115" t="str">
        <f>H2</f>
        <v>Mannschaft 31</v>
      </c>
      <c r="G54" s="114" t="s">
        <v>15</v>
      </c>
      <c r="H54" s="116" t="str">
        <f>H4</f>
        <v>Mannschaft 33</v>
      </c>
      <c r="I54" s="148">
        <f>IF(Spielplan!I56="","",Spielplan!I56)</f>
      </c>
      <c r="J54" s="114" t="s">
        <v>16</v>
      </c>
      <c r="K54" s="147">
        <f>IF(Spielplan!K56="","",Spielplan!K56)</f>
      </c>
    </row>
    <row r="55" spans="1:11" ht="12.75">
      <c r="A55" s="153"/>
      <c r="B55" s="112"/>
      <c r="C55" s="162"/>
      <c r="D55" s="126"/>
      <c r="E55" s="114"/>
      <c r="F55" s="115"/>
      <c r="G55" s="114"/>
      <c r="H55" s="116"/>
      <c r="I55" s="148"/>
      <c r="J55" s="114"/>
      <c r="K55" s="147"/>
    </row>
    <row r="56" spans="1:11" ht="13.5" thickBot="1">
      <c r="A56" s="153"/>
      <c r="B56" s="112"/>
      <c r="C56" s="162"/>
      <c r="D56" s="126"/>
      <c r="E56" s="114"/>
      <c r="F56" s="115"/>
      <c r="G56" s="114"/>
      <c r="H56" s="116"/>
      <c r="I56" s="148"/>
      <c r="J56" s="114"/>
      <c r="K56" s="147"/>
    </row>
    <row r="57" spans="1:11" ht="12.75">
      <c r="A57" s="153">
        <f>A54</f>
        <v>0.4305555555555556</v>
      </c>
      <c r="B57" s="112">
        <v>15</v>
      </c>
      <c r="C57" s="196" t="s">
        <v>166</v>
      </c>
      <c r="D57" s="126" t="s">
        <v>131</v>
      </c>
      <c r="E57" s="114"/>
      <c r="F57" s="115" t="str">
        <f>H10</f>
        <v>Mannschaft 37</v>
      </c>
      <c r="G57" s="114" t="s">
        <v>15</v>
      </c>
      <c r="H57" s="116" t="str">
        <f>H13</f>
        <v>Mannschaft 40</v>
      </c>
      <c r="I57" s="148">
        <f>IF(Spielplan!I59="","",Spielplan!I59)</f>
      </c>
      <c r="J57" s="114" t="s">
        <v>16</v>
      </c>
      <c r="K57" s="147">
        <f>IF(Spielplan!K59="","",Spielplan!K59)</f>
      </c>
    </row>
    <row r="58" spans="1:11" ht="12.75">
      <c r="A58" s="160">
        <f>A57+Vorgaben!$D$3+Vorgaben!$D$5</f>
        <v>0.4444444444444445</v>
      </c>
      <c r="B58" s="161">
        <v>16</v>
      </c>
      <c r="C58" s="197" t="s">
        <v>167</v>
      </c>
      <c r="D58" s="163" t="s">
        <v>131</v>
      </c>
      <c r="E58" s="164"/>
      <c r="F58" s="165" t="str">
        <f>H9</f>
        <v>Mannschaft 36</v>
      </c>
      <c r="G58" s="164" t="s">
        <v>15</v>
      </c>
      <c r="H58" s="166" t="str">
        <f>H11</f>
        <v>Mannschaft 38</v>
      </c>
      <c r="I58" s="148">
        <f>IF(Spielplan!I60="","",Spielplan!I60)</f>
      </c>
      <c r="J58" s="114" t="s">
        <v>16</v>
      </c>
      <c r="K58" s="147">
        <f>IF(Spielplan!K60="","",Spielplan!K60)</f>
      </c>
    </row>
    <row r="59" spans="1:11" ht="12.75">
      <c r="A59" s="160"/>
      <c r="B59" s="161"/>
      <c r="C59" s="162"/>
      <c r="D59" s="163"/>
      <c r="E59" s="164"/>
      <c r="F59" s="165"/>
      <c r="G59" s="164"/>
      <c r="H59" s="166"/>
      <c r="I59" s="148"/>
      <c r="J59" s="114"/>
      <c r="K59" s="147"/>
    </row>
    <row r="60" spans="1:11" ht="13.5" thickBot="1">
      <c r="A60" s="160"/>
      <c r="B60" s="161"/>
      <c r="C60" s="162"/>
      <c r="D60" s="163"/>
      <c r="E60" s="164"/>
      <c r="F60" s="165"/>
      <c r="G60" s="164"/>
      <c r="H60" s="166"/>
      <c r="I60" s="148"/>
      <c r="J60" s="114"/>
      <c r="K60" s="147"/>
    </row>
    <row r="61" spans="1:11" ht="12.75">
      <c r="A61" s="160">
        <f>A58</f>
        <v>0.4444444444444445</v>
      </c>
      <c r="B61" s="161">
        <v>17</v>
      </c>
      <c r="C61" s="196" t="s">
        <v>59</v>
      </c>
      <c r="D61" s="163" t="s">
        <v>128</v>
      </c>
      <c r="E61" s="164"/>
      <c r="F61" s="165" t="str">
        <f>A5</f>
        <v>Mannschaft 24</v>
      </c>
      <c r="G61" s="164" t="s">
        <v>15</v>
      </c>
      <c r="H61" s="166" t="str">
        <f>A6</f>
        <v>Mannschaft 25</v>
      </c>
      <c r="I61" s="148">
        <f>IF(Spielplan!I63="","",Spielplan!I63)</f>
      </c>
      <c r="J61" s="114" t="s">
        <v>16</v>
      </c>
      <c r="K61" s="147">
        <f>IF(Spielplan!K63="","",Spielplan!K63)</f>
      </c>
    </row>
    <row r="62" spans="1:11" ht="12.75">
      <c r="A62" s="160">
        <f>A61</f>
        <v>0.4444444444444445</v>
      </c>
      <c r="B62" s="161">
        <v>18</v>
      </c>
      <c r="C62" s="197" t="s">
        <v>136</v>
      </c>
      <c r="D62" s="163" t="s">
        <v>128</v>
      </c>
      <c r="E62" s="164"/>
      <c r="F62" s="165" t="str">
        <f>A4</f>
        <v>Mannschaft 23</v>
      </c>
      <c r="G62" s="164" t="s">
        <v>15</v>
      </c>
      <c r="H62" s="166" t="str">
        <f>A3</f>
        <v>Mannschaft 22</v>
      </c>
      <c r="I62" s="148">
        <f>IF(Spielplan!I64="","",Spielplan!I64)</f>
      </c>
      <c r="J62" s="114" t="s">
        <v>16</v>
      </c>
      <c r="K62" s="147">
        <f>IF(Spielplan!K64="","",Spielplan!K64)</f>
      </c>
    </row>
    <row r="63" spans="1:11" ht="12.75">
      <c r="A63" s="160"/>
      <c r="B63" s="161"/>
      <c r="C63" s="162"/>
      <c r="D63" s="163"/>
      <c r="E63" s="164"/>
      <c r="F63" s="165"/>
      <c r="G63" s="164"/>
      <c r="H63" s="166"/>
      <c r="I63" s="148"/>
      <c r="J63" s="114"/>
      <c r="K63" s="147"/>
    </row>
    <row r="64" spans="1:11" ht="13.5" thickBot="1">
      <c r="A64" s="160"/>
      <c r="B64" s="161"/>
      <c r="C64" s="162"/>
      <c r="D64" s="163"/>
      <c r="E64" s="164"/>
      <c r="F64" s="165"/>
      <c r="G64" s="164"/>
      <c r="H64" s="166"/>
      <c r="I64" s="148"/>
      <c r="J64" s="114"/>
      <c r="K64" s="147"/>
    </row>
    <row r="65" spans="1:11" ht="12.75">
      <c r="A65" s="153">
        <f>A62+Vorgaben!$D$3+Vorgaben!$D$5</f>
        <v>0.45833333333333337</v>
      </c>
      <c r="B65" s="112">
        <v>19</v>
      </c>
      <c r="C65" s="196" t="s">
        <v>166</v>
      </c>
      <c r="D65" s="126" t="s">
        <v>129</v>
      </c>
      <c r="E65" s="114"/>
      <c r="F65" s="115" t="str">
        <f>A12</f>
        <v>Mannschaft 29</v>
      </c>
      <c r="G65" s="114" t="s">
        <v>15</v>
      </c>
      <c r="H65" s="116" t="str">
        <f>A13</f>
        <v>Mannschaft 30</v>
      </c>
      <c r="I65" s="148">
        <f>IF(Spielplan!I67="","",Spielplan!I67)</f>
      </c>
      <c r="J65" s="114" t="s">
        <v>16</v>
      </c>
      <c r="K65" s="147">
        <f>IF(Spielplan!K67="","",Spielplan!K67)</f>
      </c>
    </row>
    <row r="66" spans="1:11" ht="12.75">
      <c r="A66" s="153">
        <f>A65</f>
        <v>0.45833333333333337</v>
      </c>
      <c r="B66" s="112">
        <v>20</v>
      </c>
      <c r="C66" s="197" t="s">
        <v>167</v>
      </c>
      <c r="D66" s="126" t="s">
        <v>129</v>
      </c>
      <c r="E66" s="114"/>
      <c r="F66" s="115" t="str">
        <f>A11</f>
        <v>Mannschaft 28</v>
      </c>
      <c r="G66" s="114" t="s">
        <v>15</v>
      </c>
      <c r="H66" s="116" t="str">
        <f>A10</f>
        <v>Mannschaft 27</v>
      </c>
      <c r="I66" s="148">
        <f>IF(Spielplan!I68="","",Spielplan!I68)</f>
      </c>
      <c r="J66" s="114" t="s">
        <v>16</v>
      </c>
      <c r="K66" s="147">
        <f>IF(Spielplan!K68="","",Spielplan!K68)</f>
      </c>
    </row>
    <row r="67" spans="1:11" ht="12.75">
      <c r="A67" s="153"/>
      <c r="B67" s="112"/>
      <c r="C67" s="162"/>
      <c r="D67" s="126"/>
      <c r="E67" s="114"/>
      <c r="F67" s="115"/>
      <c r="G67" s="114"/>
      <c r="H67" s="116"/>
      <c r="I67" s="148"/>
      <c r="J67" s="114"/>
      <c r="K67" s="147"/>
    </row>
    <row r="68" spans="1:11" ht="13.5" thickBot="1">
      <c r="A68" s="153"/>
      <c r="B68" s="112"/>
      <c r="C68" s="162"/>
      <c r="D68" s="126"/>
      <c r="E68" s="114"/>
      <c r="F68" s="115"/>
      <c r="G68" s="114"/>
      <c r="H68" s="116"/>
      <c r="I68" s="148"/>
      <c r="J68" s="114"/>
      <c r="K68" s="147"/>
    </row>
    <row r="69" spans="1:11" ht="12.75">
      <c r="A69" s="153">
        <f>A66</f>
        <v>0.45833333333333337</v>
      </c>
      <c r="B69" s="112">
        <v>21</v>
      </c>
      <c r="C69" s="196" t="s">
        <v>59</v>
      </c>
      <c r="D69" s="126" t="s">
        <v>130</v>
      </c>
      <c r="E69" s="114"/>
      <c r="F69" s="115" t="str">
        <f>H5</f>
        <v>Mannschaft 34</v>
      </c>
      <c r="G69" s="114" t="s">
        <v>15</v>
      </c>
      <c r="H69" s="116" t="str">
        <f>H6</f>
        <v>Mannschaft 35</v>
      </c>
      <c r="I69" s="148">
        <f>IF(Spielplan!I71="","",Spielplan!I71)</f>
      </c>
      <c r="J69" s="114" t="s">
        <v>16</v>
      </c>
      <c r="K69" s="147">
        <f>IF(Spielplan!K71="","",Spielplan!K71)</f>
      </c>
    </row>
    <row r="70" spans="1:11" ht="12.75">
      <c r="A70" s="160">
        <f>A69+Vorgaben!$D$3+Vorgaben!$D$5</f>
        <v>0.47222222222222227</v>
      </c>
      <c r="B70" s="161">
        <v>22</v>
      </c>
      <c r="C70" s="197" t="s">
        <v>136</v>
      </c>
      <c r="D70" s="163" t="s">
        <v>130</v>
      </c>
      <c r="E70" s="164"/>
      <c r="F70" s="165" t="str">
        <f>H4</f>
        <v>Mannschaft 33</v>
      </c>
      <c r="G70" s="164" t="s">
        <v>15</v>
      </c>
      <c r="H70" s="166" t="str">
        <f>H3</f>
        <v>Mannschaft 32</v>
      </c>
      <c r="I70" s="148">
        <f>IF(Spielplan!I72="","",Spielplan!I72)</f>
      </c>
      <c r="J70" s="114" t="s">
        <v>16</v>
      </c>
      <c r="K70" s="147">
        <f>IF(Spielplan!K72="","",Spielplan!K72)</f>
      </c>
    </row>
    <row r="71" spans="1:11" ht="12.75">
      <c r="A71" s="160"/>
      <c r="B71" s="161"/>
      <c r="C71" s="162"/>
      <c r="D71" s="163"/>
      <c r="E71" s="164"/>
      <c r="F71" s="165"/>
      <c r="G71" s="164"/>
      <c r="H71" s="166"/>
      <c r="I71" s="148"/>
      <c r="J71" s="114"/>
      <c r="K71" s="147"/>
    </row>
    <row r="72" spans="1:11" ht="13.5" thickBot="1">
      <c r="A72" s="160"/>
      <c r="B72" s="161"/>
      <c r="C72" s="162"/>
      <c r="D72" s="163"/>
      <c r="E72" s="164"/>
      <c r="F72" s="165"/>
      <c r="G72" s="164"/>
      <c r="H72" s="166"/>
      <c r="I72" s="148"/>
      <c r="J72" s="114"/>
      <c r="K72" s="147"/>
    </row>
    <row r="73" spans="1:11" ht="12.75">
      <c r="A73" s="160">
        <f>A70</f>
        <v>0.47222222222222227</v>
      </c>
      <c r="B73" s="161">
        <v>23</v>
      </c>
      <c r="C73" s="196" t="s">
        <v>166</v>
      </c>
      <c r="D73" s="163" t="s">
        <v>131</v>
      </c>
      <c r="E73" s="164"/>
      <c r="F73" s="165" t="str">
        <f>H12</f>
        <v>Mannschaft 39</v>
      </c>
      <c r="G73" s="164" t="s">
        <v>15</v>
      </c>
      <c r="H73" s="166" t="str">
        <f>H13</f>
        <v>Mannschaft 40</v>
      </c>
      <c r="I73" s="148">
        <f>IF(Spielplan!I75="","",Spielplan!I75)</f>
      </c>
      <c r="J73" s="114" t="s">
        <v>16</v>
      </c>
      <c r="K73" s="147">
        <f>IF(Spielplan!K75="","",Spielplan!K75)</f>
      </c>
    </row>
    <row r="74" spans="1:11" ht="12.75">
      <c r="A74" s="160">
        <f>A73</f>
        <v>0.47222222222222227</v>
      </c>
      <c r="B74" s="161">
        <v>24</v>
      </c>
      <c r="C74" s="197" t="s">
        <v>167</v>
      </c>
      <c r="D74" s="163" t="s">
        <v>131</v>
      </c>
      <c r="E74" s="164"/>
      <c r="F74" s="165" t="str">
        <f>H11</f>
        <v>Mannschaft 38</v>
      </c>
      <c r="G74" s="164" t="s">
        <v>15</v>
      </c>
      <c r="H74" s="166" t="str">
        <f>H10</f>
        <v>Mannschaft 37</v>
      </c>
      <c r="I74" s="148">
        <f>IF(Spielplan!I76="","",Spielplan!I76)</f>
      </c>
      <c r="J74" s="114" t="s">
        <v>16</v>
      </c>
      <c r="K74" s="147">
        <f>IF(Spielplan!K76="","",Spielplan!K76)</f>
      </c>
    </row>
    <row r="75" spans="1:11" ht="12.75">
      <c r="A75" s="160"/>
      <c r="B75" s="161"/>
      <c r="C75" s="162"/>
      <c r="D75" s="163"/>
      <c r="E75" s="164"/>
      <c r="F75" s="165"/>
      <c r="G75" s="164"/>
      <c r="H75" s="166"/>
      <c r="I75" s="148"/>
      <c r="J75" s="114"/>
      <c r="K75" s="147"/>
    </row>
    <row r="76" spans="1:11" ht="13.5" thickBot="1">
      <c r="A76" s="160"/>
      <c r="B76" s="161"/>
      <c r="C76" s="162"/>
      <c r="D76" s="163"/>
      <c r="E76" s="164"/>
      <c r="F76" s="165"/>
      <c r="G76" s="164"/>
      <c r="H76" s="166"/>
      <c r="I76" s="148"/>
      <c r="J76" s="114"/>
      <c r="K76" s="147"/>
    </row>
    <row r="77" spans="1:11" ht="12.75">
      <c r="A77" s="153">
        <f>A74+Vorgaben!$D$3+Vorgaben!$D$5</f>
        <v>0.48611111111111116</v>
      </c>
      <c r="B77" s="112">
        <v>25</v>
      </c>
      <c r="C77" s="196" t="s">
        <v>59</v>
      </c>
      <c r="D77" s="126" t="s">
        <v>128</v>
      </c>
      <c r="E77" s="114"/>
      <c r="F77" s="115" t="str">
        <f>A6</f>
        <v>Mannschaft 25</v>
      </c>
      <c r="G77" s="114" t="s">
        <v>15</v>
      </c>
      <c r="H77" s="116" t="str">
        <f>A2</f>
        <v>Mannschaft 21</v>
      </c>
      <c r="I77" s="148">
        <f>IF(Spielplan!I79="","",Spielplan!I79)</f>
      </c>
      <c r="J77" s="114" t="s">
        <v>16</v>
      </c>
      <c r="K77" s="147">
        <f>IF(Spielplan!K79="","",Spielplan!K79)</f>
      </c>
    </row>
    <row r="78" spans="1:11" ht="12.75" customHeight="1">
      <c r="A78" s="153">
        <f>A77</f>
        <v>0.48611111111111116</v>
      </c>
      <c r="B78" s="112">
        <v>26</v>
      </c>
      <c r="C78" s="197" t="s">
        <v>136</v>
      </c>
      <c r="D78" s="126" t="s">
        <v>128</v>
      </c>
      <c r="E78" s="114"/>
      <c r="F78" s="115" t="str">
        <f>A3</f>
        <v>Mannschaft 22</v>
      </c>
      <c r="G78" s="114" t="s">
        <v>15</v>
      </c>
      <c r="H78" s="116" t="str">
        <f>A5</f>
        <v>Mannschaft 24</v>
      </c>
      <c r="I78" s="148">
        <f>IF(Spielplan!I80="","",Spielplan!I80)</f>
      </c>
      <c r="J78" s="114" t="s">
        <v>16</v>
      </c>
      <c r="K78" s="147">
        <f>IF(Spielplan!K80="","",Spielplan!K80)</f>
      </c>
    </row>
    <row r="79" spans="1:11" ht="12.75" customHeight="1">
      <c r="A79" s="153"/>
      <c r="B79" s="112"/>
      <c r="C79" s="162"/>
      <c r="D79" s="126"/>
      <c r="E79" s="114"/>
      <c r="F79" s="115"/>
      <c r="G79" s="114"/>
      <c r="H79" s="116"/>
      <c r="I79" s="148"/>
      <c r="J79" s="114"/>
      <c r="K79" s="147"/>
    </row>
    <row r="80" spans="1:11" ht="12.75" customHeight="1" thickBot="1">
      <c r="A80" s="153"/>
      <c r="B80" s="112"/>
      <c r="C80" s="162"/>
      <c r="D80" s="126"/>
      <c r="E80" s="114"/>
      <c r="F80" s="115"/>
      <c r="G80" s="114"/>
      <c r="H80" s="116"/>
      <c r="I80" s="148"/>
      <c r="J80" s="114"/>
      <c r="K80" s="147"/>
    </row>
    <row r="81" spans="1:11" ht="12.75">
      <c r="A81" s="153">
        <f>A78</f>
        <v>0.48611111111111116</v>
      </c>
      <c r="B81" s="112">
        <v>27</v>
      </c>
      <c r="C81" s="196" t="s">
        <v>166</v>
      </c>
      <c r="D81" s="126" t="s">
        <v>129</v>
      </c>
      <c r="E81" s="114"/>
      <c r="F81" s="115" t="str">
        <f>A13</f>
        <v>Mannschaft 30</v>
      </c>
      <c r="G81" s="114" t="s">
        <v>15</v>
      </c>
      <c r="H81" s="116" t="str">
        <f>A9</f>
        <v>Mannschaft 26</v>
      </c>
      <c r="I81" s="148">
        <f>IF(Spielplan!I83="","",Spielplan!I83)</f>
      </c>
      <c r="J81" s="114" t="s">
        <v>16</v>
      </c>
      <c r="K81" s="147">
        <f>IF(Spielplan!K83="","",Spielplan!K83)</f>
      </c>
    </row>
    <row r="82" spans="1:11" ht="12.75">
      <c r="A82" s="160">
        <f>A81+Vorgaben!$D$3+Vorgaben!$D$5</f>
        <v>0.5000000000000001</v>
      </c>
      <c r="B82" s="161">
        <v>28</v>
      </c>
      <c r="C82" s="197" t="s">
        <v>167</v>
      </c>
      <c r="D82" s="163" t="s">
        <v>129</v>
      </c>
      <c r="E82" s="164"/>
      <c r="F82" s="165" t="str">
        <f>A10</f>
        <v>Mannschaft 27</v>
      </c>
      <c r="G82" s="164" t="s">
        <v>15</v>
      </c>
      <c r="H82" s="166" t="str">
        <f>A12</f>
        <v>Mannschaft 29</v>
      </c>
      <c r="I82" s="148">
        <f>IF(Spielplan!I84="","",Spielplan!I84)</f>
      </c>
      <c r="J82" s="114" t="s">
        <v>16</v>
      </c>
      <c r="K82" s="147">
        <f>IF(Spielplan!K84="","",Spielplan!K84)</f>
      </c>
    </row>
    <row r="83" spans="1:11" ht="12.75">
      <c r="A83" s="160"/>
      <c r="B83" s="161"/>
      <c r="C83" s="162"/>
      <c r="D83" s="163"/>
      <c r="E83" s="164"/>
      <c r="F83" s="165"/>
      <c r="G83" s="164"/>
      <c r="H83" s="166"/>
      <c r="I83" s="148"/>
      <c r="J83" s="114"/>
      <c r="K83" s="147"/>
    </row>
    <row r="84" spans="1:11" ht="13.5" thickBot="1">
      <c r="A84" s="160"/>
      <c r="B84" s="161"/>
      <c r="C84" s="162"/>
      <c r="D84" s="163"/>
      <c r="E84" s="164"/>
      <c r="F84" s="165"/>
      <c r="G84" s="164"/>
      <c r="H84" s="166"/>
      <c r="I84" s="148"/>
      <c r="J84" s="114"/>
      <c r="K84" s="147"/>
    </row>
    <row r="85" spans="1:11" ht="12.75">
      <c r="A85" s="160">
        <f>A82</f>
        <v>0.5000000000000001</v>
      </c>
      <c r="B85" s="161">
        <v>29</v>
      </c>
      <c r="C85" s="196" t="s">
        <v>59</v>
      </c>
      <c r="D85" s="163" t="s">
        <v>130</v>
      </c>
      <c r="E85" s="164"/>
      <c r="F85" s="165" t="str">
        <f>H6</f>
        <v>Mannschaft 35</v>
      </c>
      <c r="G85" s="164" t="s">
        <v>15</v>
      </c>
      <c r="H85" s="166" t="str">
        <f>H2</f>
        <v>Mannschaft 31</v>
      </c>
      <c r="I85" s="148">
        <f>IF(Spielplan!I87="","",Spielplan!I87)</f>
      </c>
      <c r="J85" s="114" t="s">
        <v>16</v>
      </c>
      <c r="K85" s="147">
        <f>IF(Spielplan!K87="","",Spielplan!K87)</f>
      </c>
    </row>
    <row r="86" spans="1:11" ht="12.75">
      <c r="A86" s="160">
        <f>A85</f>
        <v>0.5000000000000001</v>
      </c>
      <c r="B86" s="161">
        <v>30</v>
      </c>
      <c r="C86" s="197" t="s">
        <v>136</v>
      </c>
      <c r="D86" s="163" t="s">
        <v>130</v>
      </c>
      <c r="E86" s="164"/>
      <c r="F86" s="165" t="str">
        <f>H3</f>
        <v>Mannschaft 32</v>
      </c>
      <c r="G86" s="164" t="s">
        <v>15</v>
      </c>
      <c r="H86" s="166" t="str">
        <f>H5</f>
        <v>Mannschaft 34</v>
      </c>
      <c r="I86" s="148">
        <f>IF(Spielplan!I88="","",Spielplan!I88)</f>
      </c>
      <c r="J86" s="114" t="s">
        <v>16</v>
      </c>
      <c r="K86" s="147">
        <f>IF(Spielplan!K88="","",Spielplan!K88)</f>
      </c>
    </row>
    <row r="87" spans="1:11" ht="12.75">
      <c r="A87" s="160"/>
      <c r="B87" s="161"/>
      <c r="C87" s="162"/>
      <c r="D87" s="163"/>
      <c r="E87" s="164"/>
      <c r="F87" s="165"/>
      <c r="G87" s="164"/>
      <c r="H87" s="166"/>
      <c r="I87" s="148"/>
      <c r="J87" s="114"/>
      <c r="K87" s="147"/>
    </row>
    <row r="88" spans="1:11" ht="13.5" thickBot="1">
      <c r="A88" s="160"/>
      <c r="B88" s="161"/>
      <c r="C88" s="162"/>
      <c r="D88" s="163"/>
      <c r="E88" s="164"/>
      <c r="F88" s="165"/>
      <c r="G88" s="164"/>
      <c r="H88" s="166"/>
      <c r="I88" s="148"/>
      <c r="J88" s="114"/>
      <c r="K88" s="147"/>
    </row>
    <row r="89" spans="1:11" ht="12.75">
      <c r="A89" s="153">
        <f>A86+Vorgaben!$D$3+Vorgaben!$D$5</f>
        <v>0.513888888888889</v>
      </c>
      <c r="B89" s="112">
        <v>31</v>
      </c>
      <c r="C89" s="196" t="s">
        <v>166</v>
      </c>
      <c r="D89" s="126" t="s">
        <v>131</v>
      </c>
      <c r="E89" s="114"/>
      <c r="F89" s="115" t="str">
        <f>H13</f>
        <v>Mannschaft 40</v>
      </c>
      <c r="G89" s="114" t="s">
        <v>15</v>
      </c>
      <c r="H89" s="116" t="str">
        <f>H9</f>
        <v>Mannschaft 36</v>
      </c>
      <c r="I89" s="148">
        <f>IF(Spielplan!I91="","",Spielplan!I91)</f>
      </c>
      <c r="J89" s="114" t="s">
        <v>16</v>
      </c>
      <c r="K89" s="147">
        <f>IF(Spielplan!K91="","",Spielplan!K91)</f>
      </c>
    </row>
    <row r="90" spans="1:11" ht="12.75">
      <c r="A90" s="153">
        <f>A89</f>
        <v>0.513888888888889</v>
      </c>
      <c r="B90" s="112">
        <v>32</v>
      </c>
      <c r="C90" s="197" t="s">
        <v>167</v>
      </c>
      <c r="D90" s="126" t="s">
        <v>131</v>
      </c>
      <c r="E90" s="114"/>
      <c r="F90" s="115" t="str">
        <f>H10</f>
        <v>Mannschaft 37</v>
      </c>
      <c r="G90" s="114" t="s">
        <v>15</v>
      </c>
      <c r="H90" s="116" t="str">
        <f>H12</f>
        <v>Mannschaft 39</v>
      </c>
      <c r="I90" s="148">
        <f>IF(Spielplan!I92="","",Spielplan!I92)</f>
      </c>
      <c r="J90" s="114" t="s">
        <v>16</v>
      </c>
      <c r="K90" s="147">
        <f>IF(Spielplan!K92="","",Spielplan!K92)</f>
      </c>
    </row>
    <row r="91" spans="1:11" ht="12.75">
      <c r="A91" s="153"/>
      <c r="B91" s="112"/>
      <c r="C91" s="162"/>
      <c r="D91" s="126"/>
      <c r="E91" s="114"/>
      <c r="F91" s="115"/>
      <c r="G91" s="114"/>
      <c r="H91" s="116"/>
      <c r="I91" s="148"/>
      <c r="J91" s="114"/>
      <c r="K91" s="147"/>
    </row>
    <row r="92" spans="1:11" ht="13.5" thickBot="1">
      <c r="A92" s="153"/>
      <c r="B92" s="112"/>
      <c r="C92" s="162"/>
      <c r="D92" s="126"/>
      <c r="E92" s="114"/>
      <c r="F92" s="115"/>
      <c r="G92" s="114"/>
      <c r="H92" s="116"/>
      <c r="I92" s="148"/>
      <c r="J92" s="114"/>
      <c r="K92" s="147"/>
    </row>
    <row r="93" spans="1:11" ht="12.75">
      <c r="A93" s="153">
        <f>A90</f>
        <v>0.513888888888889</v>
      </c>
      <c r="B93" s="112">
        <v>33</v>
      </c>
      <c r="C93" s="196" t="s">
        <v>59</v>
      </c>
      <c r="D93" s="126" t="s">
        <v>128</v>
      </c>
      <c r="E93" s="114"/>
      <c r="F93" s="115" t="str">
        <f>A6</f>
        <v>Mannschaft 25</v>
      </c>
      <c r="G93" s="114" t="s">
        <v>15</v>
      </c>
      <c r="H93" s="116" t="str">
        <f>A4</f>
        <v>Mannschaft 23</v>
      </c>
      <c r="I93" s="148">
        <f>IF(Spielplan!I95="","",Spielplan!I95)</f>
      </c>
      <c r="J93" s="114" t="s">
        <v>16</v>
      </c>
      <c r="K93" s="147">
        <f>IF(Spielplan!K95="","",Spielplan!K95)</f>
      </c>
    </row>
    <row r="94" spans="1:11" ht="12.75">
      <c r="A94" s="160">
        <f>A93+Vorgaben!$D$3+Vorgaben!$D$5</f>
        <v>0.5277777777777778</v>
      </c>
      <c r="B94" s="161">
        <v>34</v>
      </c>
      <c r="C94" s="197" t="s">
        <v>136</v>
      </c>
      <c r="D94" s="163" t="s">
        <v>128</v>
      </c>
      <c r="E94" s="164"/>
      <c r="F94" s="165" t="str">
        <f>A5</f>
        <v>Mannschaft 24</v>
      </c>
      <c r="G94" s="164" t="s">
        <v>15</v>
      </c>
      <c r="H94" s="166" t="str">
        <f>A2</f>
        <v>Mannschaft 21</v>
      </c>
      <c r="I94" s="148">
        <f>IF(Spielplan!I96="","",Spielplan!I96)</f>
      </c>
      <c r="J94" s="114" t="s">
        <v>16</v>
      </c>
      <c r="K94" s="147">
        <f>IF(Spielplan!K96="","",Spielplan!K96)</f>
      </c>
    </row>
    <row r="95" spans="1:11" ht="12.75">
      <c r="A95" s="160"/>
      <c r="B95" s="161"/>
      <c r="C95" s="162"/>
      <c r="D95" s="163"/>
      <c r="E95" s="164"/>
      <c r="F95" s="165"/>
      <c r="G95" s="164"/>
      <c r="H95" s="166"/>
      <c r="I95" s="148"/>
      <c r="J95" s="114"/>
      <c r="K95" s="147"/>
    </row>
    <row r="96" spans="1:11" ht="13.5" thickBot="1">
      <c r="A96" s="160"/>
      <c r="B96" s="161"/>
      <c r="C96" s="162"/>
      <c r="D96" s="163"/>
      <c r="E96" s="164"/>
      <c r="F96" s="165"/>
      <c r="G96" s="164"/>
      <c r="H96" s="166"/>
      <c r="I96" s="148"/>
      <c r="J96" s="114"/>
      <c r="K96" s="147"/>
    </row>
    <row r="97" spans="1:11" ht="12.75">
      <c r="A97" s="160">
        <f>A94</f>
        <v>0.5277777777777778</v>
      </c>
      <c r="B97" s="161">
        <v>35</v>
      </c>
      <c r="C97" s="196" t="s">
        <v>166</v>
      </c>
      <c r="D97" s="163" t="s">
        <v>129</v>
      </c>
      <c r="E97" s="164"/>
      <c r="F97" s="165" t="str">
        <f>A13</f>
        <v>Mannschaft 30</v>
      </c>
      <c r="G97" s="164" t="s">
        <v>15</v>
      </c>
      <c r="H97" s="166" t="str">
        <f>A11</f>
        <v>Mannschaft 28</v>
      </c>
      <c r="I97" s="148">
        <f>IF(Spielplan!I99="","",Spielplan!I99)</f>
      </c>
      <c r="J97" s="114" t="s">
        <v>16</v>
      </c>
      <c r="K97" s="147">
        <f>IF(Spielplan!K99="","",Spielplan!K99)</f>
      </c>
    </row>
    <row r="98" spans="1:11" ht="12.75">
      <c r="A98" s="160">
        <f>A97</f>
        <v>0.5277777777777778</v>
      </c>
      <c r="B98" s="161">
        <v>36</v>
      </c>
      <c r="C98" s="197" t="s">
        <v>167</v>
      </c>
      <c r="D98" s="163" t="s">
        <v>129</v>
      </c>
      <c r="E98" s="164"/>
      <c r="F98" s="165" t="str">
        <f>A12</f>
        <v>Mannschaft 29</v>
      </c>
      <c r="G98" s="164" t="s">
        <v>15</v>
      </c>
      <c r="H98" s="166" t="str">
        <f>A9</f>
        <v>Mannschaft 26</v>
      </c>
      <c r="I98" s="148">
        <f>IF(Spielplan!I100="","",Spielplan!I100)</f>
      </c>
      <c r="J98" s="114" t="s">
        <v>16</v>
      </c>
      <c r="K98" s="147">
        <f>IF(Spielplan!K100="","",Spielplan!K100)</f>
      </c>
    </row>
    <row r="99" spans="1:11" ht="12.75">
      <c r="A99" s="160"/>
      <c r="B99" s="161"/>
      <c r="C99" s="162"/>
      <c r="D99" s="163"/>
      <c r="E99" s="164"/>
      <c r="F99" s="165"/>
      <c r="G99" s="164"/>
      <c r="H99" s="166"/>
      <c r="I99" s="148"/>
      <c r="J99" s="114"/>
      <c r="K99" s="147"/>
    </row>
    <row r="100" spans="1:11" ht="13.5" thickBot="1">
      <c r="A100" s="160"/>
      <c r="B100" s="161"/>
      <c r="C100" s="162"/>
      <c r="D100" s="163"/>
      <c r="E100" s="164"/>
      <c r="F100" s="165"/>
      <c r="G100" s="164"/>
      <c r="H100" s="166"/>
      <c r="I100" s="148"/>
      <c r="J100" s="114"/>
      <c r="K100" s="147"/>
    </row>
    <row r="101" spans="1:11" ht="12.75">
      <c r="A101" s="153">
        <f>A98+Vorgaben!$D$3+Vorgaben!$D$5</f>
        <v>0.5416666666666666</v>
      </c>
      <c r="B101" s="112">
        <v>37</v>
      </c>
      <c r="C101" s="196" t="s">
        <v>59</v>
      </c>
      <c r="D101" s="126" t="s">
        <v>130</v>
      </c>
      <c r="E101" s="114"/>
      <c r="F101" s="115" t="str">
        <f>H6</f>
        <v>Mannschaft 35</v>
      </c>
      <c r="G101" s="114" t="s">
        <v>15</v>
      </c>
      <c r="H101" s="116" t="str">
        <f>H4</f>
        <v>Mannschaft 33</v>
      </c>
      <c r="I101" s="148">
        <f>IF(Spielplan!I103="","",Spielplan!I103)</f>
      </c>
      <c r="J101" s="114" t="s">
        <v>16</v>
      </c>
      <c r="K101" s="147">
        <f>IF(Spielplan!K103="","",Spielplan!K103)</f>
      </c>
    </row>
    <row r="102" spans="1:11" ht="12.75">
      <c r="A102" s="153">
        <f>A101</f>
        <v>0.5416666666666666</v>
      </c>
      <c r="B102" s="112">
        <v>38</v>
      </c>
      <c r="C102" s="197" t="s">
        <v>136</v>
      </c>
      <c r="D102" s="126" t="s">
        <v>130</v>
      </c>
      <c r="E102" s="114"/>
      <c r="F102" s="115" t="str">
        <f>H5</f>
        <v>Mannschaft 34</v>
      </c>
      <c r="G102" s="114" t="s">
        <v>15</v>
      </c>
      <c r="H102" s="116" t="str">
        <f>H2</f>
        <v>Mannschaft 31</v>
      </c>
      <c r="I102" s="148">
        <f>IF(Spielplan!I104="","",Spielplan!I104)</f>
      </c>
      <c r="J102" s="114" t="s">
        <v>16</v>
      </c>
      <c r="K102" s="147">
        <f>IF(Spielplan!K104="","",Spielplan!K104)</f>
      </c>
    </row>
    <row r="103" spans="1:11" ht="12.75">
      <c r="A103" s="153"/>
      <c r="B103" s="112"/>
      <c r="C103" s="162"/>
      <c r="D103" s="126"/>
      <c r="E103" s="114"/>
      <c r="F103" s="115"/>
      <c r="G103" s="114"/>
      <c r="H103" s="116"/>
      <c r="I103" s="148"/>
      <c r="J103" s="114"/>
      <c r="K103" s="147"/>
    </row>
    <row r="104" spans="1:11" ht="13.5" thickBot="1">
      <c r="A104" s="153"/>
      <c r="B104" s="112"/>
      <c r="C104" s="162"/>
      <c r="D104" s="126"/>
      <c r="E104" s="114"/>
      <c r="F104" s="115"/>
      <c r="G104" s="114"/>
      <c r="H104" s="116"/>
      <c r="I104" s="148"/>
      <c r="J104" s="114"/>
      <c r="K104" s="147"/>
    </row>
    <row r="105" spans="1:11" ht="12.75">
      <c r="A105" s="160">
        <f>A102+Vorgaben!$D$3+Vorgaben!$D$5</f>
        <v>0.5555555555555555</v>
      </c>
      <c r="B105" s="161">
        <v>39</v>
      </c>
      <c r="C105" s="196" t="s">
        <v>166</v>
      </c>
      <c r="D105" s="163" t="s">
        <v>131</v>
      </c>
      <c r="E105" s="164"/>
      <c r="F105" s="165" t="str">
        <f>H13</f>
        <v>Mannschaft 40</v>
      </c>
      <c r="G105" s="164" t="s">
        <v>15</v>
      </c>
      <c r="H105" s="166" t="str">
        <f>H11</f>
        <v>Mannschaft 38</v>
      </c>
      <c r="I105" s="148">
        <f>IF(Spielplan!I107="","",Spielplan!I107)</f>
      </c>
      <c r="J105" s="114" t="s">
        <v>16</v>
      </c>
      <c r="K105" s="147">
        <f>IF(Spielplan!K107="","",Spielplan!K107)</f>
      </c>
    </row>
    <row r="106" spans="1:11" ht="12.75">
      <c r="A106" s="160">
        <f>A105</f>
        <v>0.5555555555555555</v>
      </c>
      <c r="B106" s="161">
        <v>40</v>
      </c>
      <c r="C106" s="197" t="s">
        <v>167</v>
      </c>
      <c r="D106" s="163" t="s">
        <v>131</v>
      </c>
      <c r="E106" s="164"/>
      <c r="F106" s="165" t="str">
        <f>H12</f>
        <v>Mannschaft 39</v>
      </c>
      <c r="G106" s="164" t="s">
        <v>15</v>
      </c>
      <c r="H106" s="166" t="str">
        <f>H9</f>
        <v>Mannschaft 36</v>
      </c>
      <c r="I106" s="148">
        <f>IF(Spielplan!I108="","",Spielplan!I108)</f>
      </c>
      <c r="J106" s="114" t="s">
        <v>16</v>
      </c>
      <c r="K106" s="147">
        <f>IF(Spielplan!K108="","",Spielplan!K108)</f>
      </c>
    </row>
  </sheetData>
  <sheetProtection/>
  <mergeCells count="24">
    <mergeCell ref="A25:B25"/>
    <mergeCell ref="A26:B26"/>
    <mergeCell ref="A27:B27"/>
    <mergeCell ref="A19:B19"/>
    <mergeCell ref="A20:B20"/>
    <mergeCell ref="A22:B22"/>
    <mergeCell ref="A8:B8"/>
    <mergeCell ref="A9:B9"/>
    <mergeCell ref="A10:B10"/>
    <mergeCell ref="A11:B11"/>
    <mergeCell ref="A23:B23"/>
    <mergeCell ref="A24:B24"/>
    <mergeCell ref="A1:B1"/>
    <mergeCell ref="A2:B2"/>
    <mergeCell ref="A3:B3"/>
    <mergeCell ref="A4:B4"/>
    <mergeCell ref="A5:B5"/>
    <mergeCell ref="A6:B6"/>
    <mergeCell ref="A18:B18"/>
    <mergeCell ref="A12:B12"/>
    <mergeCell ref="A13:B13"/>
    <mergeCell ref="A15:B15"/>
    <mergeCell ref="A16:B16"/>
    <mergeCell ref="A17:B17"/>
  </mergeCells>
  <printOptions/>
  <pageMargins left="0.6299212598425197" right="0.35433070866141736" top="1.5748031496062993" bottom="0.5118110236220472" header="0.4330708661417323" footer="0.35433070866141736"/>
  <pageSetup horizontalDpi="600" verticalDpi="600" orientation="portrait" paperSize="9" r:id="rId3"/>
  <headerFooter alignWithMargins="0">
    <oddHeader xml:space="preserve">&amp;L&amp;"Arial,Fett Kursiv"&amp;15 16. Jugendfußballturnier &amp;C&amp;"Arial,Fett"&amp;14      &amp;R&amp;"Arial,Fett Kursiv"&amp;14&amp;UE2-Junioren Jahrgang 2003
Spielplan&amp;10&amp;U
Sonntag  07. Juli 2013 
Sportplatz </oddHeader>
    <oddFooter>&amp;R&amp;8Seite &amp;P von &amp;N</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Tabelle6"/>
  <dimension ref="A1:K106"/>
  <sheetViews>
    <sheetView zoomScale="106" zoomScaleNormal="106" zoomScalePageLayoutView="0" workbookViewId="0" topLeftCell="A13">
      <selection activeCell="F31" sqref="F31"/>
    </sheetView>
  </sheetViews>
  <sheetFormatPr defaultColWidth="11.421875" defaultRowHeight="12.75"/>
  <cols>
    <col min="1" max="1" width="8.140625" style="43" customWidth="1"/>
    <col min="2" max="2" width="14.7109375" style="58" customWidth="1"/>
    <col min="3" max="3" width="5.28125" style="55" customWidth="1"/>
    <col min="4" max="4" width="4.421875" style="43" customWidth="1"/>
    <col min="5" max="5" width="3.8515625" style="43" customWidth="1"/>
    <col min="6" max="6" width="22.140625" style="43" customWidth="1"/>
    <col min="7" max="7" width="2.140625" style="40" customWidth="1"/>
    <col min="8" max="8" width="21.140625" style="43" customWidth="1"/>
    <col min="9" max="9" width="4.7109375" style="40" customWidth="1"/>
    <col min="10" max="10" width="3.8515625" style="43" customWidth="1"/>
    <col min="11" max="11" width="3.8515625" style="40" customWidth="1"/>
    <col min="12" max="16384" width="11.421875" style="40" customWidth="1"/>
  </cols>
  <sheetData>
    <row r="1" spans="1:11" s="41" customFormat="1" ht="12.75" customHeight="1">
      <c r="A1" s="234" t="s">
        <v>0</v>
      </c>
      <c r="B1" s="235"/>
      <c r="C1" s="127" t="s">
        <v>1</v>
      </c>
      <c r="D1" s="128" t="s">
        <v>2</v>
      </c>
      <c r="E1" s="129"/>
      <c r="F1" s="40"/>
      <c r="H1" s="42" t="s">
        <v>3</v>
      </c>
      <c r="I1" s="37" t="s">
        <v>1</v>
      </c>
      <c r="J1" s="38" t="s">
        <v>2</v>
      </c>
      <c r="K1" s="39"/>
    </row>
    <row r="2" spans="1:11" ht="12.75">
      <c r="A2" s="232" t="str">
        <f>Vorgaben!A2</f>
        <v>Mannschaft 1</v>
      </c>
      <c r="B2" s="233"/>
      <c r="C2" s="45"/>
      <c r="D2" s="46"/>
      <c r="E2" s="130"/>
      <c r="F2" s="40"/>
      <c r="H2" s="44" t="str">
        <f>Vorgaben!B2</f>
        <v>Mannschaft 11</v>
      </c>
      <c r="I2" s="46"/>
      <c r="J2" s="47"/>
      <c r="K2" s="47"/>
    </row>
    <row r="3" spans="1:11" ht="12.75" customHeight="1">
      <c r="A3" s="232" t="str">
        <f>Vorgaben!A3</f>
        <v>Mannschaft 2</v>
      </c>
      <c r="B3" s="233"/>
      <c r="C3" s="45"/>
      <c r="D3" s="46"/>
      <c r="E3" s="130"/>
      <c r="F3" s="40"/>
      <c r="H3" s="44" t="str">
        <f>Vorgaben!B3</f>
        <v>Mannschaft 12</v>
      </c>
      <c r="I3" s="46"/>
      <c r="J3" s="47"/>
      <c r="K3" s="47"/>
    </row>
    <row r="4" spans="1:11" ht="12.75">
      <c r="A4" s="232" t="str">
        <f>Vorgaben!A4</f>
        <v>Mannschaft 3</v>
      </c>
      <c r="B4" s="233"/>
      <c r="C4" s="45"/>
      <c r="D4" s="46"/>
      <c r="E4" s="130"/>
      <c r="F4" s="40"/>
      <c r="H4" s="44" t="str">
        <f>Vorgaben!B4</f>
        <v>Mannschaft 13</v>
      </c>
      <c r="I4" s="46"/>
      <c r="J4" s="47"/>
      <c r="K4" s="47"/>
    </row>
    <row r="5" spans="1:11" ht="12.75">
      <c r="A5" s="232" t="str">
        <f>Vorgaben!A5</f>
        <v>Mannschaft 4</v>
      </c>
      <c r="B5" s="233"/>
      <c r="C5" s="45"/>
      <c r="D5" s="46"/>
      <c r="E5" s="130"/>
      <c r="F5" s="40"/>
      <c r="H5" s="44" t="str">
        <f>Vorgaben!B5</f>
        <v>Mannschaft 14</v>
      </c>
      <c r="I5" s="46"/>
      <c r="J5" s="47"/>
      <c r="K5" s="47"/>
    </row>
    <row r="6" spans="1:11" ht="13.5" thickBot="1">
      <c r="A6" s="236" t="str">
        <f>Vorgaben!A6</f>
        <v>Mannschaft 5</v>
      </c>
      <c r="B6" s="237"/>
      <c r="C6" s="131"/>
      <c r="D6" s="132"/>
      <c r="E6" s="133"/>
      <c r="F6" s="40"/>
      <c r="H6" s="44" t="str">
        <f>Vorgaben!B6</f>
        <v>Mannschaft 15</v>
      </c>
      <c r="I6" s="46"/>
      <c r="J6" s="47"/>
      <c r="K6" s="47"/>
    </row>
    <row r="7" ht="13.5" thickBot="1"/>
    <row r="8" spans="1:11" ht="12.75">
      <c r="A8" s="234" t="s">
        <v>6</v>
      </c>
      <c r="B8" s="235"/>
      <c r="C8" s="127" t="s">
        <v>1</v>
      </c>
      <c r="D8" s="128" t="s">
        <v>2</v>
      </c>
      <c r="E8" s="129"/>
      <c r="H8" s="42" t="s">
        <v>7</v>
      </c>
      <c r="I8" s="37" t="s">
        <v>1</v>
      </c>
      <c r="J8" s="38" t="s">
        <v>2</v>
      </c>
      <c r="K8" s="39"/>
    </row>
    <row r="9" spans="1:11" ht="12.75">
      <c r="A9" s="232" t="str">
        <f>Vorgaben!A9</f>
        <v>Mannschaft 6</v>
      </c>
      <c r="B9" s="233"/>
      <c r="C9" s="45"/>
      <c r="D9" s="46"/>
      <c r="E9" s="130"/>
      <c r="H9" s="44" t="str">
        <f>Vorgaben!B9</f>
        <v>Mannschaft 16</v>
      </c>
      <c r="I9" s="46"/>
      <c r="J9" s="48"/>
      <c r="K9" s="48"/>
    </row>
    <row r="10" spans="1:11" ht="12.75">
      <c r="A10" s="232" t="str">
        <f>Vorgaben!A10</f>
        <v>Mannschaft 7</v>
      </c>
      <c r="B10" s="233"/>
      <c r="C10" s="45"/>
      <c r="D10" s="46"/>
      <c r="E10" s="130"/>
      <c r="H10" s="44" t="str">
        <f>Vorgaben!B10</f>
        <v>Mannschaft 17</v>
      </c>
      <c r="I10" s="46"/>
      <c r="J10" s="48"/>
      <c r="K10" s="48"/>
    </row>
    <row r="11" spans="1:11" ht="12.75" customHeight="1">
      <c r="A11" s="232" t="str">
        <f>Vorgaben!A11</f>
        <v>Mannschaft 8</v>
      </c>
      <c r="B11" s="233"/>
      <c r="C11" s="45"/>
      <c r="D11" s="46"/>
      <c r="E11" s="130"/>
      <c r="H11" s="44" t="str">
        <f>Vorgaben!B11</f>
        <v>Mannschaft 18</v>
      </c>
      <c r="I11" s="46"/>
      <c r="J11" s="48"/>
      <c r="K11" s="48"/>
    </row>
    <row r="12" spans="1:11" ht="12.75">
      <c r="A12" s="232" t="str">
        <f>Vorgaben!A12</f>
        <v>Mannschaft 9</v>
      </c>
      <c r="B12" s="233"/>
      <c r="C12" s="45"/>
      <c r="D12" s="46"/>
      <c r="E12" s="130"/>
      <c r="H12" s="44" t="str">
        <f>Vorgaben!B12</f>
        <v>Mannschaft 19</v>
      </c>
      <c r="I12" s="46"/>
      <c r="J12" s="48"/>
      <c r="K12" s="48"/>
    </row>
    <row r="13" spans="1:11" ht="13.5" customHeight="1" thickBot="1">
      <c r="A13" s="236" t="str">
        <f>Vorgaben!A13</f>
        <v>Mannschaft 10</v>
      </c>
      <c r="B13" s="237"/>
      <c r="C13" s="131"/>
      <c r="D13" s="132"/>
      <c r="E13" s="133"/>
      <c r="H13" s="44" t="str">
        <f>Vorgaben!B13</f>
        <v>Mannschaft 20</v>
      </c>
      <c r="I13" s="46"/>
      <c r="J13" s="48"/>
      <c r="K13" s="48"/>
    </row>
    <row r="14" ht="13.5" thickBot="1"/>
    <row r="15" spans="1:11" s="41" customFormat="1" ht="12.75">
      <c r="A15" s="234" t="s">
        <v>124</v>
      </c>
      <c r="B15" s="235"/>
      <c r="C15" s="127" t="s">
        <v>1</v>
      </c>
      <c r="D15" s="128" t="s">
        <v>2</v>
      </c>
      <c r="E15" s="129"/>
      <c r="F15" s="40"/>
      <c r="H15" s="42" t="s">
        <v>126</v>
      </c>
      <c r="I15" s="37" t="s">
        <v>1</v>
      </c>
      <c r="J15" s="38" t="s">
        <v>2</v>
      </c>
      <c r="K15" s="39"/>
    </row>
    <row r="16" spans="1:11" ht="12.75">
      <c r="A16" s="232" t="str">
        <f>Vorgaben!A16</f>
        <v>Mannschaft 21</v>
      </c>
      <c r="B16" s="233"/>
      <c r="C16" s="45"/>
      <c r="D16" s="46"/>
      <c r="E16" s="130"/>
      <c r="F16" s="40"/>
      <c r="H16" s="44" t="str">
        <f>Vorgaben!B16</f>
        <v>Mannschaft 31</v>
      </c>
      <c r="I16" s="46"/>
      <c r="J16" s="47"/>
      <c r="K16" s="47"/>
    </row>
    <row r="17" spans="1:11" ht="12.75" customHeight="1">
      <c r="A17" s="232" t="str">
        <f>Vorgaben!A17</f>
        <v>Mannschaft 22</v>
      </c>
      <c r="B17" s="233"/>
      <c r="C17" s="45"/>
      <c r="D17" s="46"/>
      <c r="E17" s="130"/>
      <c r="F17" s="40"/>
      <c r="H17" s="44" t="str">
        <f>Vorgaben!B17</f>
        <v>Mannschaft 32</v>
      </c>
      <c r="I17" s="46"/>
      <c r="J17" s="47"/>
      <c r="K17" s="47"/>
    </row>
    <row r="18" spans="1:11" ht="12.75">
      <c r="A18" s="232" t="str">
        <f>Vorgaben!A18</f>
        <v>Mannschaft 23</v>
      </c>
      <c r="B18" s="233"/>
      <c r="C18" s="45"/>
      <c r="D18" s="46"/>
      <c r="E18" s="130"/>
      <c r="F18" s="40"/>
      <c r="H18" s="44" t="str">
        <f>Vorgaben!B18</f>
        <v>Mannschaft 33</v>
      </c>
      <c r="I18" s="46"/>
      <c r="J18" s="47"/>
      <c r="K18" s="47"/>
    </row>
    <row r="19" spans="1:11" ht="12.75">
      <c r="A19" s="232" t="str">
        <f>Vorgaben!A19</f>
        <v>Mannschaft 24</v>
      </c>
      <c r="B19" s="233"/>
      <c r="C19" s="45"/>
      <c r="D19" s="46"/>
      <c r="E19" s="130"/>
      <c r="F19" s="40"/>
      <c r="H19" s="44" t="str">
        <f>Vorgaben!B19</f>
        <v>Mannschaft 34</v>
      </c>
      <c r="I19" s="46"/>
      <c r="J19" s="47"/>
      <c r="K19" s="47"/>
    </row>
    <row r="20" spans="1:11" ht="12" customHeight="1" thickBot="1">
      <c r="A20" s="236" t="str">
        <f>Vorgaben!A20</f>
        <v>Mannschaft 25</v>
      </c>
      <c r="B20" s="237"/>
      <c r="C20" s="131"/>
      <c r="D20" s="132"/>
      <c r="E20" s="133"/>
      <c r="F20" s="40"/>
      <c r="H20" s="44" t="str">
        <f>Vorgaben!B20</f>
        <v>Mannschaft 35</v>
      </c>
      <c r="I20" s="46"/>
      <c r="J20" s="47"/>
      <c r="K20" s="47"/>
    </row>
    <row r="21" ht="13.5" thickBot="1"/>
    <row r="22" spans="1:11" ht="12.75">
      <c r="A22" s="234" t="s">
        <v>125</v>
      </c>
      <c r="B22" s="235"/>
      <c r="C22" s="127" t="s">
        <v>1</v>
      </c>
      <c r="D22" s="128" t="s">
        <v>2</v>
      </c>
      <c r="E22" s="129"/>
      <c r="H22" s="42" t="s">
        <v>127</v>
      </c>
      <c r="I22" s="37" t="s">
        <v>1</v>
      </c>
      <c r="J22" s="38" t="s">
        <v>2</v>
      </c>
      <c r="K22" s="39"/>
    </row>
    <row r="23" spans="1:11" ht="12.75" customHeight="1">
      <c r="A23" s="232" t="str">
        <f>Vorgaben!A23</f>
        <v>Mannschaft 26</v>
      </c>
      <c r="B23" s="233"/>
      <c r="C23" s="45"/>
      <c r="D23" s="46"/>
      <c r="E23" s="130"/>
      <c r="H23" s="44" t="str">
        <f>Vorgaben!B23</f>
        <v>Mannschaft 36</v>
      </c>
      <c r="I23" s="46"/>
      <c r="J23" s="48"/>
      <c r="K23" s="48"/>
    </row>
    <row r="24" spans="1:11" ht="12.75">
      <c r="A24" s="232" t="str">
        <f>Vorgaben!A24</f>
        <v>Mannschaft 27</v>
      </c>
      <c r="B24" s="233"/>
      <c r="C24" s="45"/>
      <c r="D24" s="46"/>
      <c r="E24" s="130"/>
      <c r="H24" s="44" t="str">
        <f>Vorgaben!B24</f>
        <v>Mannschaft 37</v>
      </c>
      <c r="I24" s="46"/>
      <c r="J24" s="48"/>
      <c r="K24" s="48"/>
    </row>
    <row r="25" spans="1:11" ht="12.75" customHeight="1">
      <c r="A25" s="232" t="str">
        <f>Vorgaben!A25</f>
        <v>Mannschaft 28</v>
      </c>
      <c r="B25" s="233"/>
      <c r="C25" s="45"/>
      <c r="D25" s="46"/>
      <c r="E25" s="130"/>
      <c r="H25" s="44" t="str">
        <f>Vorgaben!B25</f>
        <v>Mannschaft 38</v>
      </c>
      <c r="I25" s="46"/>
      <c r="J25" s="48"/>
      <c r="K25" s="48"/>
    </row>
    <row r="26" spans="1:11" ht="12.75">
      <c r="A26" s="232" t="str">
        <f>Vorgaben!A26</f>
        <v>Mannschaft 29</v>
      </c>
      <c r="B26" s="233"/>
      <c r="C26" s="45"/>
      <c r="D26" s="46"/>
      <c r="E26" s="130"/>
      <c r="H26" s="44" t="str">
        <f>Vorgaben!B26</f>
        <v>Mannschaft 39</v>
      </c>
      <c r="I26" s="46"/>
      <c r="J26" s="48"/>
      <c r="K26" s="48"/>
    </row>
    <row r="27" spans="1:11" ht="13.5" thickBot="1">
      <c r="A27" s="236" t="str">
        <f>Vorgaben!A27</f>
        <v>Mannschaft 30</v>
      </c>
      <c r="B27" s="237"/>
      <c r="C27" s="131"/>
      <c r="D27" s="132"/>
      <c r="E27" s="133"/>
      <c r="H27" s="44" t="str">
        <f>Vorgaben!B27</f>
        <v>Mannschaft 40</v>
      </c>
      <c r="I27" s="46"/>
      <c r="J27" s="48"/>
      <c r="K27" s="48">
        <v>1</v>
      </c>
    </row>
    <row r="28" spans="1:11" s="49" customFormat="1" ht="18" thickBot="1">
      <c r="A28" s="49" t="s">
        <v>8</v>
      </c>
      <c r="B28" s="49" t="s">
        <v>9</v>
      </c>
      <c r="C28" s="50" t="s">
        <v>10</v>
      </c>
      <c r="D28" s="51" t="s">
        <v>11</v>
      </c>
      <c r="E28" s="51"/>
      <c r="F28" s="52" t="s">
        <v>12</v>
      </c>
      <c r="G28" s="52"/>
      <c r="H28" s="149"/>
      <c r="I28" s="150" t="s">
        <v>13</v>
      </c>
      <c r="J28" s="151"/>
      <c r="K28" s="151"/>
    </row>
    <row r="29" spans="1:11" ht="12.75">
      <c r="A29" s="118">
        <f>Vorgaben!$D$13</f>
        <v>0.375</v>
      </c>
      <c r="B29" s="119">
        <v>1</v>
      </c>
      <c r="C29" s="120" t="s">
        <v>57</v>
      </c>
      <c r="D29" s="125" t="s">
        <v>14</v>
      </c>
      <c r="E29" s="121"/>
      <c r="F29" s="122" t="str">
        <f>A2</f>
        <v>Mannschaft 1</v>
      </c>
      <c r="G29" s="121" t="s">
        <v>15</v>
      </c>
      <c r="H29" s="123" t="str">
        <f>A3</f>
        <v>Mannschaft 2</v>
      </c>
      <c r="I29" s="194">
        <f>IF(Spielplan!I29="","",Spielplan!I29)</f>
      </c>
      <c r="J29" s="121" t="s">
        <v>16</v>
      </c>
      <c r="K29" s="193">
        <f>IF(Spielplan!K29="","",Spielplan!K29)</f>
      </c>
    </row>
    <row r="30" spans="1:11" ht="12.75">
      <c r="A30" s="153">
        <f>A29</f>
        <v>0.375</v>
      </c>
      <c r="B30" s="112">
        <v>2</v>
      </c>
      <c r="C30" s="113" t="s">
        <v>58</v>
      </c>
      <c r="D30" s="126" t="s">
        <v>14</v>
      </c>
      <c r="E30" s="114"/>
      <c r="F30" s="115" t="str">
        <f>A5</f>
        <v>Mannschaft 4</v>
      </c>
      <c r="G30" s="114" t="s">
        <v>15</v>
      </c>
      <c r="H30" s="116" t="str">
        <f>A4</f>
        <v>Mannschaft 3</v>
      </c>
      <c r="I30" s="148">
        <f>IF(Spielplan!I30="","",Spielplan!I30)</f>
      </c>
      <c r="J30" s="114" t="s">
        <v>16</v>
      </c>
      <c r="K30" s="147">
        <f>IF(Spielplan!K30="","",Spielplan!K30)</f>
      </c>
    </row>
    <row r="31" spans="1:11" ht="12.75">
      <c r="A31" s="153"/>
      <c r="B31" s="112"/>
      <c r="C31" s="113"/>
      <c r="D31" s="126"/>
      <c r="E31" s="114"/>
      <c r="F31" s="115"/>
      <c r="G31" s="114"/>
      <c r="H31" s="116"/>
      <c r="I31" s="148"/>
      <c r="J31" s="114"/>
      <c r="K31" s="147"/>
    </row>
    <row r="32" spans="1:11" ht="13.5" thickBot="1">
      <c r="A32" s="153"/>
      <c r="B32" s="112"/>
      <c r="C32" s="113"/>
      <c r="D32" s="126"/>
      <c r="E32" s="114"/>
      <c r="F32" s="115"/>
      <c r="G32" s="114"/>
      <c r="H32" s="116"/>
      <c r="I32" s="148"/>
      <c r="J32" s="114"/>
      <c r="K32" s="147"/>
    </row>
    <row r="33" spans="1:11" ht="12.75">
      <c r="A33" s="153">
        <f>A30</f>
        <v>0.375</v>
      </c>
      <c r="B33" s="112">
        <v>3</v>
      </c>
      <c r="C33" s="196" t="s">
        <v>164</v>
      </c>
      <c r="D33" s="126" t="s">
        <v>17</v>
      </c>
      <c r="E33" s="114"/>
      <c r="F33" s="115" t="str">
        <f>A9</f>
        <v>Mannschaft 6</v>
      </c>
      <c r="G33" s="114" t="s">
        <v>15</v>
      </c>
      <c r="H33" s="116" t="str">
        <f>A10</f>
        <v>Mannschaft 7</v>
      </c>
      <c r="I33" s="194">
        <f>IF(Spielplan!I33="","",Spielplan!I33)</f>
      </c>
      <c r="J33" s="121" t="s">
        <v>16</v>
      </c>
      <c r="K33" s="193">
        <f>IF(Spielplan!K33="","",Spielplan!K33)</f>
      </c>
    </row>
    <row r="34" spans="1:11" ht="12.75">
      <c r="A34" s="160">
        <f>A33+Vorgaben!$D$3+Vorgaben!$D$5</f>
        <v>0.3888888888888889</v>
      </c>
      <c r="B34" s="161">
        <v>4</v>
      </c>
      <c r="C34" s="197" t="s">
        <v>165</v>
      </c>
      <c r="D34" s="163" t="s">
        <v>17</v>
      </c>
      <c r="E34" s="164"/>
      <c r="F34" s="165" t="str">
        <f>A11</f>
        <v>Mannschaft 8</v>
      </c>
      <c r="G34" s="164" t="s">
        <v>15</v>
      </c>
      <c r="H34" s="166" t="str">
        <f>A12</f>
        <v>Mannschaft 9</v>
      </c>
      <c r="I34" s="148">
        <f>IF(Spielplan!I34="","",Spielplan!I34)</f>
      </c>
      <c r="J34" s="114" t="s">
        <v>16</v>
      </c>
      <c r="K34" s="147">
        <f>IF(Spielplan!K34="","",Spielplan!K34)</f>
      </c>
    </row>
    <row r="35" spans="1:11" ht="12.75">
      <c r="A35" s="160"/>
      <c r="B35" s="161"/>
      <c r="C35" s="162"/>
      <c r="D35" s="163"/>
      <c r="E35" s="164"/>
      <c r="F35" s="165"/>
      <c r="G35" s="164"/>
      <c r="H35" s="166"/>
      <c r="I35" s="167"/>
      <c r="J35" s="164"/>
      <c r="K35" s="168"/>
    </row>
    <row r="36" spans="1:11" ht="13.5" thickBot="1">
      <c r="A36" s="160"/>
      <c r="B36" s="161"/>
      <c r="C36" s="162"/>
      <c r="D36" s="163"/>
      <c r="E36" s="164"/>
      <c r="F36" s="165"/>
      <c r="G36" s="164"/>
      <c r="H36" s="166"/>
      <c r="I36" s="167"/>
      <c r="J36" s="164"/>
      <c r="K36" s="168"/>
    </row>
    <row r="37" spans="1:11" ht="12.75" customHeight="1">
      <c r="A37" s="160">
        <f>A34</f>
        <v>0.3888888888888889</v>
      </c>
      <c r="B37" s="161">
        <v>5</v>
      </c>
      <c r="C37" s="120" t="s">
        <v>57</v>
      </c>
      <c r="D37" s="163" t="s">
        <v>18</v>
      </c>
      <c r="E37" s="164"/>
      <c r="F37" s="165" t="str">
        <f>H2</f>
        <v>Mannschaft 11</v>
      </c>
      <c r="G37" s="164" t="s">
        <v>15</v>
      </c>
      <c r="H37" s="166" t="str">
        <f>H3</f>
        <v>Mannschaft 12</v>
      </c>
      <c r="I37" s="194">
        <f>IF(Spielplan!I37="","",Spielplan!I37)</f>
      </c>
      <c r="J37" s="121" t="s">
        <v>16</v>
      </c>
      <c r="K37" s="193">
        <f>IF(Spielplan!K37="","",Spielplan!K37)</f>
      </c>
    </row>
    <row r="38" spans="1:11" ht="12.75">
      <c r="A38" s="160">
        <f>A37</f>
        <v>0.3888888888888889</v>
      </c>
      <c r="B38" s="161">
        <v>6</v>
      </c>
      <c r="C38" s="113" t="s">
        <v>58</v>
      </c>
      <c r="D38" s="163" t="s">
        <v>18</v>
      </c>
      <c r="E38" s="164"/>
      <c r="F38" s="165" t="str">
        <f>H4</f>
        <v>Mannschaft 13</v>
      </c>
      <c r="G38" s="164" t="s">
        <v>15</v>
      </c>
      <c r="H38" s="166" t="str">
        <f>H5</f>
        <v>Mannschaft 14</v>
      </c>
      <c r="I38" s="148">
        <f>IF(Spielplan!I38="","",Spielplan!I38)</f>
      </c>
      <c r="J38" s="114" t="s">
        <v>16</v>
      </c>
      <c r="K38" s="147">
        <f>IF(Spielplan!K38="","",Spielplan!K38)</f>
      </c>
    </row>
    <row r="39" spans="1:11" ht="12.75">
      <c r="A39" s="160"/>
      <c r="B39" s="161"/>
      <c r="C39" s="162"/>
      <c r="D39" s="163"/>
      <c r="E39" s="164"/>
      <c r="F39" s="165"/>
      <c r="G39" s="164"/>
      <c r="H39" s="166"/>
      <c r="I39" s="167"/>
      <c r="J39" s="164"/>
      <c r="K39" s="168"/>
    </row>
    <row r="40" spans="1:11" ht="13.5" thickBot="1">
      <c r="A40" s="160"/>
      <c r="B40" s="161"/>
      <c r="C40" s="162"/>
      <c r="D40" s="163"/>
      <c r="E40" s="164"/>
      <c r="F40" s="165"/>
      <c r="G40" s="164"/>
      <c r="H40" s="166"/>
      <c r="I40" s="167"/>
      <c r="J40" s="164"/>
      <c r="K40" s="168"/>
    </row>
    <row r="41" spans="1:11" ht="12.75">
      <c r="A41" s="153">
        <f>A38+Vorgaben!$D$3+Vorgaben!$D$5</f>
        <v>0.4027777777777778</v>
      </c>
      <c r="B41" s="112">
        <v>7</v>
      </c>
      <c r="C41" s="196" t="s">
        <v>164</v>
      </c>
      <c r="D41" s="126" t="s">
        <v>19</v>
      </c>
      <c r="E41" s="114"/>
      <c r="F41" s="115" t="str">
        <f>H9</f>
        <v>Mannschaft 16</v>
      </c>
      <c r="G41" s="114" t="s">
        <v>15</v>
      </c>
      <c r="H41" s="116" t="str">
        <f>H10</f>
        <v>Mannschaft 17</v>
      </c>
      <c r="I41" s="194">
        <f>IF(Spielplan!I41="","",Spielplan!I41)</f>
      </c>
      <c r="J41" s="121" t="s">
        <v>16</v>
      </c>
      <c r="K41" s="193">
        <f>IF(Spielplan!K41="","",Spielplan!K41)</f>
      </c>
    </row>
    <row r="42" spans="1:11" ht="12.75">
      <c r="A42" s="153">
        <f>A41</f>
        <v>0.4027777777777778</v>
      </c>
      <c r="B42" s="112">
        <v>8</v>
      </c>
      <c r="C42" s="197" t="s">
        <v>165</v>
      </c>
      <c r="D42" s="126" t="s">
        <v>19</v>
      </c>
      <c r="E42" s="114"/>
      <c r="F42" s="115" t="str">
        <f>H11</f>
        <v>Mannschaft 18</v>
      </c>
      <c r="G42" s="114" t="s">
        <v>15</v>
      </c>
      <c r="H42" s="116" t="str">
        <f>H12</f>
        <v>Mannschaft 19</v>
      </c>
      <c r="I42" s="148">
        <f>IF(Spielplan!I42="","",Spielplan!I42)</f>
      </c>
      <c r="J42" s="114" t="s">
        <v>16</v>
      </c>
      <c r="K42" s="147">
        <f>IF(Spielplan!K42="","",Spielplan!K42)</f>
      </c>
    </row>
    <row r="43" spans="1:11" ht="12.75">
      <c r="A43" s="153"/>
      <c r="B43" s="112"/>
      <c r="C43" s="113"/>
      <c r="D43" s="126"/>
      <c r="E43" s="114"/>
      <c r="F43" s="115"/>
      <c r="G43" s="114"/>
      <c r="H43" s="116"/>
      <c r="I43" s="148"/>
      <c r="J43" s="114"/>
      <c r="K43" s="147"/>
    </row>
    <row r="44" spans="1:11" ht="13.5" thickBot="1">
      <c r="A44" s="153"/>
      <c r="B44" s="112"/>
      <c r="C44" s="113"/>
      <c r="D44" s="126"/>
      <c r="E44" s="114"/>
      <c r="F44" s="115"/>
      <c r="G44" s="114"/>
      <c r="H44" s="116"/>
      <c r="I44" s="148"/>
      <c r="J44" s="114"/>
      <c r="K44" s="147"/>
    </row>
    <row r="45" spans="1:11" ht="12.75">
      <c r="A45" s="153">
        <f>A42</f>
        <v>0.4027777777777778</v>
      </c>
      <c r="B45" s="112">
        <v>9</v>
      </c>
      <c r="C45" s="120" t="s">
        <v>57</v>
      </c>
      <c r="D45" s="126" t="s">
        <v>14</v>
      </c>
      <c r="E45" s="114"/>
      <c r="F45" s="115" t="str">
        <f>A3</f>
        <v>Mannschaft 2</v>
      </c>
      <c r="G45" s="114" t="s">
        <v>15</v>
      </c>
      <c r="H45" s="116" t="str">
        <f>A6</f>
        <v>Mannschaft 5</v>
      </c>
      <c r="I45" s="194">
        <f>IF(Spielplan!I45="","",Spielplan!I45)</f>
      </c>
      <c r="J45" s="121" t="s">
        <v>16</v>
      </c>
      <c r="K45" s="193">
        <f>IF(Spielplan!K45="","",Spielplan!K45)</f>
      </c>
    </row>
    <row r="46" spans="1:11" ht="12.75">
      <c r="A46" s="160">
        <f>A45+Vorgaben!$D$3+Vorgaben!$D$5</f>
        <v>0.4166666666666667</v>
      </c>
      <c r="B46" s="161">
        <v>10</v>
      </c>
      <c r="C46" s="113" t="s">
        <v>58</v>
      </c>
      <c r="D46" s="163" t="s">
        <v>14</v>
      </c>
      <c r="E46" s="164"/>
      <c r="F46" s="165" t="str">
        <f>A2</f>
        <v>Mannschaft 1</v>
      </c>
      <c r="G46" s="164" t="s">
        <v>15</v>
      </c>
      <c r="H46" s="166" t="str">
        <f>A4</f>
        <v>Mannschaft 3</v>
      </c>
      <c r="I46" s="148">
        <f>IF(Spielplan!I46="","",Spielplan!I46)</f>
      </c>
      <c r="J46" s="114" t="s">
        <v>16</v>
      </c>
      <c r="K46" s="147">
        <f>IF(Spielplan!K46="","",Spielplan!K46)</f>
      </c>
    </row>
    <row r="47" spans="1:11" ht="12.75">
      <c r="A47" s="160"/>
      <c r="B47" s="161"/>
      <c r="C47" s="162"/>
      <c r="D47" s="163"/>
      <c r="E47" s="164"/>
      <c r="F47" s="165"/>
      <c r="G47" s="164"/>
      <c r="H47" s="166"/>
      <c r="I47" s="167"/>
      <c r="J47" s="164"/>
      <c r="K47" s="168"/>
    </row>
    <row r="48" spans="1:11" ht="13.5" thickBot="1">
      <c r="A48" s="160"/>
      <c r="B48" s="161"/>
      <c r="C48" s="162"/>
      <c r="D48" s="163"/>
      <c r="E48" s="164"/>
      <c r="F48" s="165"/>
      <c r="G48" s="164"/>
      <c r="H48" s="166"/>
      <c r="I48" s="167"/>
      <c r="J48" s="164"/>
      <c r="K48" s="168"/>
    </row>
    <row r="49" spans="1:11" ht="12.75">
      <c r="A49" s="160">
        <f>A46</f>
        <v>0.4166666666666667</v>
      </c>
      <c r="B49" s="161">
        <v>11</v>
      </c>
      <c r="C49" s="196" t="s">
        <v>164</v>
      </c>
      <c r="D49" s="163" t="s">
        <v>17</v>
      </c>
      <c r="E49" s="164"/>
      <c r="F49" s="165" t="str">
        <f>A10</f>
        <v>Mannschaft 7</v>
      </c>
      <c r="G49" s="164" t="s">
        <v>15</v>
      </c>
      <c r="H49" s="166" t="str">
        <f>A13</f>
        <v>Mannschaft 10</v>
      </c>
      <c r="I49" s="194">
        <f>IF(Spielplan!I49="","",Spielplan!I49)</f>
      </c>
      <c r="J49" s="121" t="s">
        <v>16</v>
      </c>
      <c r="K49" s="193">
        <f>IF(Spielplan!K49="","",Spielplan!K49)</f>
      </c>
    </row>
    <row r="50" spans="1:11" ht="12.75">
      <c r="A50" s="160">
        <f>A49</f>
        <v>0.4166666666666667</v>
      </c>
      <c r="B50" s="161">
        <v>12</v>
      </c>
      <c r="C50" s="197" t="s">
        <v>165</v>
      </c>
      <c r="D50" s="163" t="s">
        <v>17</v>
      </c>
      <c r="E50" s="164"/>
      <c r="F50" s="165" t="str">
        <f>A9</f>
        <v>Mannschaft 6</v>
      </c>
      <c r="G50" s="164" t="s">
        <v>15</v>
      </c>
      <c r="H50" s="166" t="str">
        <f>A11</f>
        <v>Mannschaft 8</v>
      </c>
      <c r="I50" s="148">
        <f>IF(Spielplan!I50="","",Spielplan!I50)</f>
      </c>
      <c r="J50" s="114" t="s">
        <v>16</v>
      </c>
      <c r="K50" s="147">
        <f>IF(Spielplan!K50="","",Spielplan!K50)</f>
      </c>
    </row>
    <row r="51" spans="1:11" ht="12.75">
      <c r="A51" s="160"/>
      <c r="B51" s="161"/>
      <c r="C51" s="162"/>
      <c r="D51" s="163"/>
      <c r="E51" s="164"/>
      <c r="F51" s="165"/>
      <c r="G51" s="164"/>
      <c r="H51" s="166"/>
      <c r="I51" s="148"/>
      <c r="J51" s="114"/>
      <c r="K51" s="147"/>
    </row>
    <row r="52" spans="1:11" ht="13.5" thickBot="1">
      <c r="A52" s="160"/>
      <c r="B52" s="161"/>
      <c r="C52" s="162"/>
      <c r="D52" s="163"/>
      <c r="E52" s="164"/>
      <c r="F52" s="165"/>
      <c r="G52" s="164"/>
      <c r="H52" s="166"/>
      <c r="I52" s="148"/>
      <c r="J52" s="114"/>
      <c r="K52" s="147"/>
    </row>
    <row r="53" spans="1:11" ht="12.75">
      <c r="A53" s="153">
        <f>A50+Vorgaben!$D$3+Vorgaben!$D$5</f>
        <v>0.4305555555555556</v>
      </c>
      <c r="B53" s="112">
        <v>13</v>
      </c>
      <c r="C53" s="113" t="s">
        <v>57</v>
      </c>
      <c r="D53" s="126" t="s">
        <v>18</v>
      </c>
      <c r="E53" s="114"/>
      <c r="F53" s="115" t="str">
        <f>H3</f>
        <v>Mannschaft 12</v>
      </c>
      <c r="G53" s="114" t="s">
        <v>15</v>
      </c>
      <c r="H53" s="116" t="str">
        <f>H6</f>
        <v>Mannschaft 15</v>
      </c>
      <c r="I53" s="194">
        <f>IF(Spielplan!I53="","",Spielplan!I53)</f>
      </c>
      <c r="J53" s="121" t="s">
        <v>16</v>
      </c>
      <c r="K53" s="193">
        <f>IF(Spielplan!K53="","",Spielplan!K53)</f>
      </c>
    </row>
    <row r="54" spans="1:11" ht="12.75">
      <c r="A54" s="153">
        <f>A53</f>
        <v>0.4305555555555556</v>
      </c>
      <c r="B54" s="112">
        <v>14</v>
      </c>
      <c r="C54" s="113" t="s">
        <v>58</v>
      </c>
      <c r="D54" s="126" t="s">
        <v>18</v>
      </c>
      <c r="E54" s="114"/>
      <c r="F54" s="115" t="str">
        <f>H2</f>
        <v>Mannschaft 11</v>
      </c>
      <c r="G54" s="114" t="s">
        <v>15</v>
      </c>
      <c r="H54" s="116" t="str">
        <f>H4</f>
        <v>Mannschaft 13</v>
      </c>
      <c r="I54" s="148">
        <f>IF(Spielplan!I54="","",Spielplan!I54)</f>
      </c>
      <c r="J54" s="114" t="s">
        <v>16</v>
      </c>
      <c r="K54" s="147">
        <f>IF(Spielplan!K54="","",Spielplan!K54)</f>
      </c>
    </row>
    <row r="55" spans="1:11" ht="12.75">
      <c r="A55" s="153"/>
      <c r="B55" s="112"/>
      <c r="C55" s="113"/>
      <c r="D55" s="126"/>
      <c r="E55" s="114"/>
      <c r="F55" s="115"/>
      <c r="G55" s="114"/>
      <c r="H55" s="116"/>
      <c r="I55" s="148"/>
      <c r="J55" s="114"/>
      <c r="K55" s="147"/>
    </row>
    <row r="56" spans="1:11" ht="13.5" thickBot="1">
      <c r="A56" s="153"/>
      <c r="B56" s="112"/>
      <c r="C56" s="113"/>
      <c r="D56" s="126"/>
      <c r="E56" s="114"/>
      <c r="F56" s="115"/>
      <c r="G56" s="114"/>
      <c r="H56" s="116"/>
      <c r="I56" s="148"/>
      <c r="J56" s="114"/>
      <c r="K56" s="147"/>
    </row>
    <row r="57" spans="1:11" ht="12.75">
      <c r="A57" s="153">
        <f>A54</f>
        <v>0.4305555555555556</v>
      </c>
      <c r="B57" s="112">
        <v>15</v>
      </c>
      <c r="C57" s="196" t="s">
        <v>164</v>
      </c>
      <c r="D57" s="126" t="s">
        <v>19</v>
      </c>
      <c r="E57" s="114"/>
      <c r="F57" s="115" t="str">
        <f>H10</f>
        <v>Mannschaft 17</v>
      </c>
      <c r="G57" s="114" t="s">
        <v>15</v>
      </c>
      <c r="H57" s="116" t="str">
        <f>H13</f>
        <v>Mannschaft 20</v>
      </c>
      <c r="I57" s="194">
        <f>IF(Spielplan!I57="","",Spielplan!I57)</f>
      </c>
      <c r="J57" s="121" t="s">
        <v>16</v>
      </c>
      <c r="K57" s="193">
        <f>IF(Spielplan!K57="","",Spielplan!K57)</f>
      </c>
    </row>
    <row r="58" spans="1:11" ht="12.75">
      <c r="A58" s="160">
        <f>A57+Vorgaben!$D$3+Vorgaben!$D$5</f>
        <v>0.4444444444444445</v>
      </c>
      <c r="B58" s="161">
        <v>16</v>
      </c>
      <c r="C58" s="197" t="s">
        <v>165</v>
      </c>
      <c r="D58" s="163" t="s">
        <v>19</v>
      </c>
      <c r="E58" s="164"/>
      <c r="F58" s="165" t="str">
        <f>H9</f>
        <v>Mannschaft 16</v>
      </c>
      <c r="G58" s="164" t="s">
        <v>15</v>
      </c>
      <c r="H58" s="166" t="str">
        <f>H11</f>
        <v>Mannschaft 18</v>
      </c>
      <c r="I58" s="148">
        <f>IF(Spielplan!I58="","",Spielplan!I58)</f>
      </c>
      <c r="J58" s="114" t="s">
        <v>16</v>
      </c>
      <c r="K58" s="147">
        <f>IF(Spielplan!K58="","",Spielplan!K58)</f>
      </c>
    </row>
    <row r="59" spans="1:11" ht="12.75">
      <c r="A59" s="160"/>
      <c r="B59" s="161"/>
      <c r="C59" s="162"/>
      <c r="D59" s="163"/>
      <c r="E59" s="164"/>
      <c r="F59" s="165"/>
      <c r="G59" s="164"/>
      <c r="H59" s="166"/>
      <c r="I59" s="148"/>
      <c r="J59" s="114"/>
      <c r="K59" s="147"/>
    </row>
    <row r="60" spans="1:11" ht="13.5" thickBot="1">
      <c r="A60" s="160"/>
      <c r="B60" s="161"/>
      <c r="C60" s="162"/>
      <c r="D60" s="163"/>
      <c r="E60" s="164"/>
      <c r="F60" s="165"/>
      <c r="G60" s="164"/>
      <c r="H60" s="166"/>
      <c r="I60" s="148"/>
      <c r="J60" s="114"/>
      <c r="K60" s="147"/>
    </row>
    <row r="61" spans="1:11" ht="12.75">
      <c r="A61" s="160">
        <f>A58</f>
        <v>0.4444444444444445</v>
      </c>
      <c r="B61" s="161">
        <v>17</v>
      </c>
      <c r="C61" s="120" t="s">
        <v>57</v>
      </c>
      <c r="D61" s="163" t="s">
        <v>14</v>
      </c>
      <c r="E61" s="164"/>
      <c r="F61" s="165" t="str">
        <f>A5</f>
        <v>Mannschaft 4</v>
      </c>
      <c r="G61" s="164" t="s">
        <v>15</v>
      </c>
      <c r="H61" s="166" t="str">
        <f>A6</f>
        <v>Mannschaft 5</v>
      </c>
      <c r="I61" s="194">
        <f>IF(Spielplan!I61="","",Spielplan!I61)</f>
      </c>
      <c r="J61" s="121" t="s">
        <v>16</v>
      </c>
      <c r="K61" s="193">
        <f>IF(Spielplan!K61="","",Spielplan!K61)</f>
      </c>
    </row>
    <row r="62" spans="1:11" ht="12.75">
      <c r="A62" s="160">
        <f>A61</f>
        <v>0.4444444444444445</v>
      </c>
      <c r="B62" s="161">
        <v>18</v>
      </c>
      <c r="C62" s="113" t="s">
        <v>58</v>
      </c>
      <c r="D62" s="163" t="s">
        <v>14</v>
      </c>
      <c r="E62" s="164"/>
      <c r="F62" s="165" t="str">
        <f>A4</f>
        <v>Mannschaft 3</v>
      </c>
      <c r="G62" s="164" t="s">
        <v>15</v>
      </c>
      <c r="H62" s="166" t="str">
        <f>A3</f>
        <v>Mannschaft 2</v>
      </c>
      <c r="I62" s="148">
        <f>IF(Spielplan!I62="","",Spielplan!I62)</f>
      </c>
      <c r="J62" s="114" t="s">
        <v>16</v>
      </c>
      <c r="K62" s="147">
        <f>IF(Spielplan!K62="","",Spielplan!K62)</f>
      </c>
    </row>
    <row r="63" spans="1:11" ht="12.75">
      <c r="A63" s="160"/>
      <c r="B63" s="161"/>
      <c r="C63" s="162"/>
      <c r="D63" s="163"/>
      <c r="E63" s="164"/>
      <c r="F63" s="165"/>
      <c r="G63" s="164"/>
      <c r="H63" s="166"/>
      <c r="I63" s="148"/>
      <c r="J63" s="114"/>
      <c r="K63" s="147"/>
    </row>
    <row r="64" spans="1:11" ht="13.5" thickBot="1">
      <c r="A64" s="160"/>
      <c r="B64" s="161"/>
      <c r="C64" s="162"/>
      <c r="D64" s="163"/>
      <c r="E64" s="164"/>
      <c r="F64" s="165"/>
      <c r="G64" s="164"/>
      <c r="H64" s="166"/>
      <c r="I64" s="148"/>
      <c r="J64" s="114"/>
      <c r="K64" s="147"/>
    </row>
    <row r="65" spans="1:11" ht="12.75">
      <c r="A65" s="153">
        <f>A62+Vorgaben!$D$3+Vorgaben!$D$5</f>
        <v>0.45833333333333337</v>
      </c>
      <c r="B65" s="112">
        <v>19</v>
      </c>
      <c r="C65" s="196" t="s">
        <v>164</v>
      </c>
      <c r="D65" s="126" t="s">
        <v>17</v>
      </c>
      <c r="E65" s="114"/>
      <c r="F65" s="115" t="str">
        <f>A12</f>
        <v>Mannschaft 9</v>
      </c>
      <c r="G65" s="114" t="s">
        <v>15</v>
      </c>
      <c r="H65" s="116" t="str">
        <f>A13</f>
        <v>Mannschaft 10</v>
      </c>
      <c r="I65" s="194">
        <f>IF(Spielplan!I65="","",Spielplan!I65)</f>
      </c>
      <c r="J65" s="121" t="s">
        <v>16</v>
      </c>
      <c r="K65" s="193">
        <f>IF(Spielplan!K65="","",Spielplan!K65)</f>
      </c>
    </row>
    <row r="66" spans="1:11" ht="12.75">
      <c r="A66" s="153">
        <f>A65</f>
        <v>0.45833333333333337</v>
      </c>
      <c r="B66" s="112">
        <v>20</v>
      </c>
      <c r="C66" s="197" t="s">
        <v>165</v>
      </c>
      <c r="D66" s="126" t="s">
        <v>17</v>
      </c>
      <c r="E66" s="114"/>
      <c r="F66" s="115" t="str">
        <f>A11</f>
        <v>Mannschaft 8</v>
      </c>
      <c r="G66" s="114" t="s">
        <v>15</v>
      </c>
      <c r="H66" s="116" t="str">
        <f>A10</f>
        <v>Mannschaft 7</v>
      </c>
      <c r="I66" s="148">
        <f>IF(Spielplan!I66="","",Spielplan!I66)</f>
      </c>
      <c r="J66" s="114" t="s">
        <v>16</v>
      </c>
      <c r="K66" s="147">
        <f>IF(Spielplan!K66="","",Spielplan!K66)</f>
      </c>
    </row>
    <row r="67" spans="1:11" ht="12.75">
      <c r="A67" s="153"/>
      <c r="B67" s="112"/>
      <c r="C67" s="113"/>
      <c r="D67" s="126"/>
      <c r="E67" s="114"/>
      <c r="F67" s="115"/>
      <c r="G67" s="114"/>
      <c r="H67" s="116"/>
      <c r="I67" s="148"/>
      <c r="J67" s="114"/>
      <c r="K67" s="147"/>
    </row>
    <row r="68" spans="1:11" ht="13.5" thickBot="1">
      <c r="A68" s="153"/>
      <c r="B68" s="112"/>
      <c r="C68" s="113"/>
      <c r="D68" s="126"/>
      <c r="E68" s="114"/>
      <c r="F68" s="115"/>
      <c r="G68" s="114"/>
      <c r="H68" s="116"/>
      <c r="I68" s="148"/>
      <c r="J68" s="114"/>
      <c r="K68" s="147"/>
    </row>
    <row r="69" spans="1:11" ht="12.75">
      <c r="A69" s="153">
        <f>A66</f>
        <v>0.45833333333333337</v>
      </c>
      <c r="B69" s="112">
        <v>21</v>
      </c>
      <c r="C69" s="120" t="s">
        <v>57</v>
      </c>
      <c r="D69" s="126" t="s">
        <v>18</v>
      </c>
      <c r="E69" s="114"/>
      <c r="F69" s="115" t="str">
        <f>H5</f>
        <v>Mannschaft 14</v>
      </c>
      <c r="G69" s="114" t="s">
        <v>15</v>
      </c>
      <c r="H69" s="116" t="str">
        <f>H6</f>
        <v>Mannschaft 15</v>
      </c>
      <c r="I69" s="194">
        <f>IF(Spielplan!I69="","",Spielplan!I69)</f>
      </c>
      <c r="J69" s="121" t="s">
        <v>16</v>
      </c>
      <c r="K69" s="193">
        <f>IF(Spielplan!K69="","",Spielplan!K69)</f>
      </c>
    </row>
    <row r="70" spans="1:11" ht="12.75">
      <c r="A70" s="160">
        <f>A69+Vorgaben!$D$3+Vorgaben!$D$5</f>
        <v>0.47222222222222227</v>
      </c>
      <c r="B70" s="161">
        <v>22</v>
      </c>
      <c r="C70" s="113" t="s">
        <v>58</v>
      </c>
      <c r="D70" s="163" t="s">
        <v>18</v>
      </c>
      <c r="E70" s="164"/>
      <c r="F70" s="165" t="str">
        <f>H4</f>
        <v>Mannschaft 13</v>
      </c>
      <c r="G70" s="164" t="s">
        <v>15</v>
      </c>
      <c r="H70" s="166" t="str">
        <f>H3</f>
        <v>Mannschaft 12</v>
      </c>
      <c r="I70" s="148">
        <f>IF(Spielplan!I70="","",Spielplan!I70)</f>
      </c>
      <c r="J70" s="114" t="s">
        <v>16</v>
      </c>
      <c r="K70" s="147">
        <f>IF(Spielplan!K70="","",Spielplan!K70)</f>
      </c>
    </row>
    <row r="71" spans="1:11" ht="12.75">
      <c r="A71" s="160"/>
      <c r="B71" s="161"/>
      <c r="C71" s="162"/>
      <c r="D71" s="163"/>
      <c r="E71" s="164"/>
      <c r="F71" s="165"/>
      <c r="G71" s="164"/>
      <c r="H71" s="166"/>
      <c r="I71" s="148"/>
      <c r="J71" s="114"/>
      <c r="K71" s="147"/>
    </row>
    <row r="72" spans="1:11" ht="13.5" thickBot="1">
      <c r="A72" s="160"/>
      <c r="B72" s="161"/>
      <c r="C72" s="162"/>
      <c r="D72" s="163"/>
      <c r="E72" s="164"/>
      <c r="F72" s="165"/>
      <c r="G72" s="164"/>
      <c r="H72" s="166"/>
      <c r="I72" s="148"/>
      <c r="J72" s="114"/>
      <c r="K72" s="147"/>
    </row>
    <row r="73" spans="1:11" ht="12.75">
      <c r="A73" s="160">
        <f>A70</f>
        <v>0.47222222222222227</v>
      </c>
      <c r="B73" s="161">
        <v>23</v>
      </c>
      <c r="C73" s="196" t="s">
        <v>164</v>
      </c>
      <c r="D73" s="163" t="s">
        <v>19</v>
      </c>
      <c r="E73" s="164"/>
      <c r="F73" s="165" t="str">
        <f>H12</f>
        <v>Mannschaft 19</v>
      </c>
      <c r="G73" s="164" t="s">
        <v>15</v>
      </c>
      <c r="H73" s="166" t="str">
        <f>H13</f>
        <v>Mannschaft 20</v>
      </c>
      <c r="I73" s="194">
        <f>IF(Spielplan!I73="","",Spielplan!I73)</f>
      </c>
      <c r="J73" s="121" t="s">
        <v>16</v>
      </c>
      <c r="K73" s="193">
        <f>IF(Spielplan!K73="","",Spielplan!K73)</f>
      </c>
    </row>
    <row r="74" spans="1:11" ht="12.75">
      <c r="A74" s="160">
        <f>A73</f>
        <v>0.47222222222222227</v>
      </c>
      <c r="B74" s="161">
        <v>24</v>
      </c>
      <c r="C74" s="197" t="s">
        <v>165</v>
      </c>
      <c r="D74" s="163" t="s">
        <v>19</v>
      </c>
      <c r="E74" s="164"/>
      <c r="F74" s="165" t="str">
        <f>H11</f>
        <v>Mannschaft 18</v>
      </c>
      <c r="G74" s="164" t="s">
        <v>15</v>
      </c>
      <c r="H74" s="166" t="str">
        <f>H10</f>
        <v>Mannschaft 17</v>
      </c>
      <c r="I74" s="148">
        <f>IF(Spielplan!I74="","",Spielplan!I74)</f>
      </c>
      <c r="J74" s="114" t="s">
        <v>16</v>
      </c>
      <c r="K74" s="147">
        <f>IF(Spielplan!K74="","",Spielplan!K74)</f>
      </c>
    </row>
    <row r="75" spans="1:11" ht="12.75">
      <c r="A75" s="160"/>
      <c r="B75" s="161"/>
      <c r="C75" s="162"/>
      <c r="D75" s="163"/>
      <c r="E75" s="164"/>
      <c r="F75" s="165"/>
      <c r="G75" s="164"/>
      <c r="H75" s="166"/>
      <c r="I75" s="148"/>
      <c r="J75" s="114"/>
      <c r="K75" s="147"/>
    </row>
    <row r="76" spans="1:11" ht="13.5" thickBot="1">
      <c r="A76" s="160"/>
      <c r="B76" s="161"/>
      <c r="C76" s="162"/>
      <c r="D76" s="163"/>
      <c r="E76" s="164"/>
      <c r="F76" s="165"/>
      <c r="G76" s="164"/>
      <c r="H76" s="166"/>
      <c r="I76" s="148"/>
      <c r="J76" s="114"/>
      <c r="K76" s="147"/>
    </row>
    <row r="77" spans="1:11" ht="12.75">
      <c r="A77" s="153">
        <f>A74+Vorgaben!$D$3+Vorgaben!$D$5</f>
        <v>0.48611111111111116</v>
      </c>
      <c r="B77" s="112">
        <v>25</v>
      </c>
      <c r="C77" s="113" t="s">
        <v>57</v>
      </c>
      <c r="D77" s="126" t="s">
        <v>14</v>
      </c>
      <c r="E77" s="114"/>
      <c r="F77" s="115" t="str">
        <f>A6</f>
        <v>Mannschaft 5</v>
      </c>
      <c r="G77" s="114" t="s">
        <v>15</v>
      </c>
      <c r="H77" s="116" t="str">
        <f>A2</f>
        <v>Mannschaft 1</v>
      </c>
      <c r="I77" s="194">
        <f>IF(Spielplan!I77="","",Spielplan!I77)</f>
      </c>
      <c r="J77" s="121" t="s">
        <v>16</v>
      </c>
      <c r="K77" s="193">
        <f>IF(Spielplan!K77="","",Spielplan!K77)</f>
      </c>
    </row>
    <row r="78" spans="1:11" ht="12.75" customHeight="1">
      <c r="A78" s="153">
        <f>A77</f>
        <v>0.48611111111111116</v>
      </c>
      <c r="B78" s="112">
        <v>26</v>
      </c>
      <c r="C78" s="113" t="s">
        <v>58</v>
      </c>
      <c r="D78" s="126" t="s">
        <v>14</v>
      </c>
      <c r="E78" s="114"/>
      <c r="F78" s="115" t="str">
        <f>A3</f>
        <v>Mannschaft 2</v>
      </c>
      <c r="G78" s="114" t="s">
        <v>15</v>
      </c>
      <c r="H78" s="116" t="str">
        <f>A5</f>
        <v>Mannschaft 4</v>
      </c>
      <c r="I78" s="148">
        <f>IF(Spielplan!I78="","",Spielplan!I78)</f>
      </c>
      <c r="J78" s="114" t="s">
        <v>16</v>
      </c>
      <c r="K78" s="147">
        <f>IF(Spielplan!K78="","",Spielplan!K78)</f>
      </c>
    </row>
    <row r="79" spans="1:11" ht="12.75" customHeight="1">
      <c r="A79" s="153"/>
      <c r="B79" s="112"/>
      <c r="C79" s="113"/>
      <c r="D79" s="126"/>
      <c r="E79" s="114"/>
      <c r="F79" s="115"/>
      <c r="G79" s="114"/>
      <c r="H79" s="116"/>
      <c r="I79" s="148"/>
      <c r="J79" s="114"/>
      <c r="K79" s="147"/>
    </row>
    <row r="80" spans="1:11" ht="12.75" customHeight="1" thickBot="1">
      <c r="A80" s="153"/>
      <c r="B80" s="112"/>
      <c r="C80" s="113"/>
      <c r="D80" s="126"/>
      <c r="E80" s="114"/>
      <c r="F80" s="115"/>
      <c r="G80" s="114"/>
      <c r="H80" s="116"/>
      <c r="I80" s="148"/>
      <c r="J80" s="114"/>
      <c r="K80" s="147"/>
    </row>
    <row r="81" spans="1:11" ht="12.75">
      <c r="A81" s="153">
        <f>A78</f>
        <v>0.48611111111111116</v>
      </c>
      <c r="B81" s="112">
        <v>27</v>
      </c>
      <c r="C81" s="196" t="s">
        <v>164</v>
      </c>
      <c r="D81" s="126" t="s">
        <v>17</v>
      </c>
      <c r="E81" s="114"/>
      <c r="F81" s="115" t="str">
        <f>A13</f>
        <v>Mannschaft 10</v>
      </c>
      <c r="G81" s="114" t="s">
        <v>15</v>
      </c>
      <c r="H81" s="116" t="str">
        <f>A9</f>
        <v>Mannschaft 6</v>
      </c>
      <c r="I81" s="194">
        <f>IF(Spielplan!I81="","",Spielplan!I81)</f>
      </c>
      <c r="J81" s="121" t="s">
        <v>16</v>
      </c>
      <c r="K81" s="193">
        <f>IF(Spielplan!K81="","",Spielplan!K81)</f>
      </c>
    </row>
    <row r="82" spans="1:11" ht="12.75">
      <c r="A82" s="160">
        <f>A81+Vorgaben!$D$3+Vorgaben!$D$5</f>
        <v>0.5000000000000001</v>
      </c>
      <c r="B82" s="161">
        <v>28</v>
      </c>
      <c r="C82" s="197" t="s">
        <v>165</v>
      </c>
      <c r="D82" s="163" t="s">
        <v>17</v>
      </c>
      <c r="E82" s="164"/>
      <c r="F82" s="165" t="str">
        <f>A10</f>
        <v>Mannschaft 7</v>
      </c>
      <c r="G82" s="164" t="s">
        <v>15</v>
      </c>
      <c r="H82" s="166" t="str">
        <f>A12</f>
        <v>Mannschaft 9</v>
      </c>
      <c r="I82" s="148">
        <f>IF(Spielplan!I82="","",Spielplan!I82)</f>
      </c>
      <c r="J82" s="114" t="s">
        <v>16</v>
      </c>
      <c r="K82" s="147">
        <f>IF(Spielplan!K82="","",Spielplan!K82)</f>
      </c>
    </row>
    <row r="83" spans="1:11" ht="12.75">
      <c r="A83" s="160"/>
      <c r="B83" s="161"/>
      <c r="C83" s="162"/>
      <c r="D83" s="163"/>
      <c r="E83" s="164"/>
      <c r="F83" s="165"/>
      <c r="G83" s="164"/>
      <c r="H83" s="166"/>
      <c r="I83" s="148"/>
      <c r="J83" s="114"/>
      <c r="K83" s="147"/>
    </row>
    <row r="84" spans="1:11" ht="13.5" thickBot="1">
      <c r="A84" s="160"/>
      <c r="B84" s="161"/>
      <c r="C84" s="162"/>
      <c r="D84" s="163"/>
      <c r="E84" s="164"/>
      <c r="F84" s="165"/>
      <c r="G84" s="164"/>
      <c r="H84" s="166"/>
      <c r="I84" s="148"/>
      <c r="J84" s="114"/>
      <c r="K84" s="147"/>
    </row>
    <row r="85" spans="1:11" ht="12.75">
      <c r="A85" s="160">
        <f>A82</f>
        <v>0.5000000000000001</v>
      </c>
      <c r="B85" s="161">
        <v>29</v>
      </c>
      <c r="C85" s="120" t="s">
        <v>57</v>
      </c>
      <c r="D85" s="163" t="s">
        <v>18</v>
      </c>
      <c r="E85" s="164"/>
      <c r="F85" s="165" t="str">
        <f>H6</f>
        <v>Mannschaft 15</v>
      </c>
      <c r="G85" s="164" t="s">
        <v>15</v>
      </c>
      <c r="H85" s="166" t="str">
        <f>H2</f>
        <v>Mannschaft 11</v>
      </c>
      <c r="I85" s="194">
        <f>IF(Spielplan!I85="","",Spielplan!I85)</f>
      </c>
      <c r="J85" s="121" t="s">
        <v>16</v>
      </c>
      <c r="K85" s="193">
        <f>IF(Spielplan!K85="","",Spielplan!K85)</f>
      </c>
    </row>
    <row r="86" spans="1:11" ht="12.75">
      <c r="A86" s="160">
        <f>A85</f>
        <v>0.5000000000000001</v>
      </c>
      <c r="B86" s="161">
        <v>30</v>
      </c>
      <c r="C86" s="113" t="s">
        <v>58</v>
      </c>
      <c r="D86" s="163" t="s">
        <v>18</v>
      </c>
      <c r="E86" s="164"/>
      <c r="F86" s="165" t="str">
        <f>H3</f>
        <v>Mannschaft 12</v>
      </c>
      <c r="G86" s="164" t="s">
        <v>15</v>
      </c>
      <c r="H86" s="166" t="str">
        <f>H5</f>
        <v>Mannschaft 14</v>
      </c>
      <c r="I86" s="148">
        <f>IF(Spielplan!I86="","",Spielplan!I86)</f>
      </c>
      <c r="J86" s="114" t="s">
        <v>16</v>
      </c>
      <c r="K86" s="147">
        <f>IF(Spielplan!K86="","",Spielplan!K86)</f>
      </c>
    </row>
    <row r="87" spans="1:11" ht="12.75">
      <c r="A87" s="160"/>
      <c r="B87" s="161"/>
      <c r="C87" s="162"/>
      <c r="D87" s="163"/>
      <c r="E87" s="164"/>
      <c r="F87" s="165"/>
      <c r="G87" s="164"/>
      <c r="H87" s="166"/>
      <c r="I87" s="167"/>
      <c r="J87" s="164"/>
      <c r="K87" s="168"/>
    </row>
    <row r="88" spans="1:11" ht="13.5" thickBot="1">
      <c r="A88" s="160"/>
      <c r="B88" s="161"/>
      <c r="C88" s="162"/>
      <c r="D88" s="163"/>
      <c r="E88" s="164"/>
      <c r="F88" s="165"/>
      <c r="G88" s="164"/>
      <c r="H88" s="166"/>
      <c r="I88" s="167"/>
      <c r="J88" s="164"/>
      <c r="K88" s="168"/>
    </row>
    <row r="89" spans="1:11" ht="12.75">
      <c r="A89" s="153">
        <f>A86+Vorgaben!$D$3+Vorgaben!$D$5</f>
        <v>0.513888888888889</v>
      </c>
      <c r="B89" s="112">
        <v>31</v>
      </c>
      <c r="C89" s="196" t="s">
        <v>164</v>
      </c>
      <c r="D89" s="126" t="s">
        <v>19</v>
      </c>
      <c r="E89" s="114"/>
      <c r="F89" s="115" t="str">
        <f>H13</f>
        <v>Mannschaft 20</v>
      </c>
      <c r="G89" s="114" t="s">
        <v>15</v>
      </c>
      <c r="H89" s="116" t="str">
        <f>H9</f>
        <v>Mannschaft 16</v>
      </c>
      <c r="I89" s="194">
        <f>IF(Spielplan!I89="","",Spielplan!I89)</f>
      </c>
      <c r="J89" s="121" t="s">
        <v>16</v>
      </c>
      <c r="K89" s="193">
        <f>IF(Spielplan!K89="","",Spielplan!K89)</f>
      </c>
    </row>
    <row r="90" spans="1:11" ht="12.75">
      <c r="A90" s="153">
        <f>A89</f>
        <v>0.513888888888889</v>
      </c>
      <c r="B90" s="112">
        <v>32</v>
      </c>
      <c r="C90" s="197" t="s">
        <v>165</v>
      </c>
      <c r="D90" s="126" t="s">
        <v>19</v>
      </c>
      <c r="E90" s="114"/>
      <c r="F90" s="115" t="str">
        <f>H10</f>
        <v>Mannschaft 17</v>
      </c>
      <c r="G90" s="114" t="s">
        <v>15</v>
      </c>
      <c r="H90" s="116" t="str">
        <f>H12</f>
        <v>Mannschaft 19</v>
      </c>
      <c r="I90" s="148">
        <f>IF(Spielplan!I90="","",Spielplan!I90)</f>
      </c>
      <c r="J90" s="114" t="s">
        <v>16</v>
      </c>
      <c r="K90" s="147">
        <f>IF(Spielplan!K90="","",Spielplan!K90)</f>
      </c>
    </row>
    <row r="91" spans="1:11" ht="12.75">
      <c r="A91" s="153"/>
      <c r="B91" s="112"/>
      <c r="C91" s="113"/>
      <c r="D91" s="126"/>
      <c r="E91" s="114"/>
      <c r="F91" s="115"/>
      <c r="G91" s="114"/>
      <c r="H91" s="116"/>
      <c r="I91" s="148"/>
      <c r="J91" s="114"/>
      <c r="K91" s="147"/>
    </row>
    <row r="92" spans="1:11" ht="13.5" thickBot="1">
      <c r="A92" s="153"/>
      <c r="B92" s="112"/>
      <c r="C92" s="113"/>
      <c r="D92" s="126"/>
      <c r="E92" s="114"/>
      <c r="F92" s="115"/>
      <c r="G92" s="114"/>
      <c r="H92" s="116"/>
      <c r="I92" s="148"/>
      <c r="J92" s="114"/>
      <c r="K92" s="147"/>
    </row>
    <row r="93" spans="1:11" ht="12.75">
      <c r="A93" s="153">
        <f>A90</f>
        <v>0.513888888888889</v>
      </c>
      <c r="B93" s="112">
        <v>33</v>
      </c>
      <c r="C93" s="120" t="s">
        <v>57</v>
      </c>
      <c r="D93" s="126" t="s">
        <v>14</v>
      </c>
      <c r="E93" s="114"/>
      <c r="F93" s="115" t="str">
        <f>A6</f>
        <v>Mannschaft 5</v>
      </c>
      <c r="G93" s="114" t="s">
        <v>15</v>
      </c>
      <c r="H93" s="116" t="str">
        <f>A4</f>
        <v>Mannschaft 3</v>
      </c>
      <c r="I93" s="194">
        <f>IF(Spielplan!I93="","",Spielplan!I93)</f>
      </c>
      <c r="J93" s="121" t="s">
        <v>16</v>
      </c>
      <c r="K93" s="193">
        <f>IF(Spielplan!K93="","",Spielplan!K93)</f>
      </c>
    </row>
    <row r="94" spans="1:11" ht="12.75">
      <c r="A94" s="160">
        <f>A93+Vorgaben!$D$3+Vorgaben!$D$5</f>
        <v>0.5277777777777778</v>
      </c>
      <c r="B94" s="161">
        <v>34</v>
      </c>
      <c r="C94" s="113" t="s">
        <v>58</v>
      </c>
      <c r="D94" s="163" t="s">
        <v>14</v>
      </c>
      <c r="E94" s="164"/>
      <c r="F94" s="165" t="str">
        <f>A5</f>
        <v>Mannschaft 4</v>
      </c>
      <c r="G94" s="164" t="s">
        <v>15</v>
      </c>
      <c r="H94" s="166" t="str">
        <f>A2</f>
        <v>Mannschaft 1</v>
      </c>
      <c r="I94" s="148">
        <f>IF(Spielplan!I94="","",Spielplan!I94)</f>
      </c>
      <c r="J94" s="114" t="s">
        <v>16</v>
      </c>
      <c r="K94" s="147">
        <f>IF(Spielplan!K94="","",Spielplan!K94)</f>
      </c>
    </row>
    <row r="95" spans="1:11" ht="12.75">
      <c r="A95" s="160"/>
      <c r="B95" s="161"/>
      <c r="C95" s="162"/>
      <c r="D95" s="163"/>
      <c r="E95" s="164"/>
      <c r="F95" s="165"/>
      <c r="G95" s="164"/>
      <c r="H95" s="166"/>
      <c r="I95" s="167"/>
      <c r="J95" s="164"/>
      <c r="K95" s="168"/>
    </row>
    <row r="96" spans="1:11" ht="13.5" thickBot="1">
      <c r="A96" s="160"/>
      <c r="B96" s="161"/>
      <c r="C96" s="162"/>
      <c r="D96" s="163"/>
      <c r="E96" s="164"/>
      <c r="F96" s="165"/>
      <c r="G96" s="164"/>
      <c r="H96" s="166"/>
      <c r="I96" s="167"/>
      <c r="J96" s="164"/>
      <c r="K96" s="168"/>
    </row>
    <row r="97" spans="1:11" ht="12.75">
      <c r="A97" s="160">
        <f>A94</f>
        <v>0.5277777777777778</v>
      </c>
      <c r="B97" s="161">
        <v>35</v>
      </c>
      <c r="C97" s="196" t="s">
        <v>164</v>
      </c>
      <c r="D97" s="163" t="s">
        <v>17</v>
      </c>
      <c r="E97" s="164"/>
      <c r="F97" s="165" t="str">
        <f>A13</f>
        <v>Mannschaft 10</v>
      </c>
      <c r="G97" s="164" t="s">
        <v>15</v>
      </c>
      <c r="H97" s="166" t="str">
        <f>A11</f>
        <v>Mannschaft 8</v>
      </c>
      <c r="I97" s="194">
        <f>IF(Spielplan!I97="","",Spielplan!I97)</f>
      </c>
      <c r="J97" s="121" t="s">
        <v>16</v>
      </c>
      <c r="K97" s="193">
        <f>IF(Spielplan!K97="","",Spielplan!K97)</f>
      </c>
    </row>
    <row r="98" spans="1:11" ht="12.75">
      <c r="A98" s="160">
        <f>A97</f>
        <v>0.5277777777777778</v>
      </c>
      <c r="B98" s="161">
        <v>36</v>
      </c>
      <c r="C98" s="197" t="s">
        <v>165</v>
      </c>
      <c r="D98" s="163" t="s">
        <v>17</v>
      </c>
      <c r="E98" s="164"/>
      <c r="F98" s="165" t="str">
        <f>A12</f>
        <v>Mannschaft 9</v>
      </c>
      <c r="G98" s="164" t="s">
        <v>15</v>
      </c>
      <c r="H98" s="166" t="str">
        <f>A9</f>
        <v>Mannschaft 6</v>
      </c>
      <c r="I98" s="148">
        <f>IF(Spielplan!I98="","",Spielplan!I98)</f>
      </c>
      <c r="J98" s="114" t="s">
        <v>16</v>
      </c>
      <c r="K98" s="147">
        <f>IF(Spielplan!K98="","",Spielplan!K98)</f>
      </c>
    </row>
    <row r="99" spans="1:11" ht="12.75">
      <c r="A99" s="160"/>
      <c r="B99" s="161"/>
      <c r="C99" s="162"/>
      <c r="D99" s="163"/>
      <c r="E99" s="164"/>
      <c r="F99" s="165"/>
      <c r="G99" s="164"/>
      <c r="H99" s="166"/>
      <c r="I99" s="148"/>
      <c r="J99" s="114"/>
      <c r="K99" s="147"/>
    </row>
    <row r="100" spans="1:11" ht="13.5" thickBot="1">
      <c r="A100" s="160"/>
      <c r="B100" s="161"/>
      <c r="C100" s="162"/>
      <c r="D100" s="163"/>
      <c r="E100" s="164"/>
      <c r="F100" s="165"/>
      <c r="G100" s="164"/>
      <c r="H100" s="166"/>
      <c r="I100" s="148"/>
      <c r="J100" s="114"/>
      <c r="K100" s="147"/>
    </row>
    <row r="101" spans="1:11" ht="12.75">
      <c r="A101" s="153">
        <f>A98+Vorgaben!$D$3+Vorgaben!$D$5</f>
        <v>0.5416666666666666</v>
      </c>
      <c r="B101" s="112">
        <v>37</v>
      </c>
      <c r="C101" s="113" t="s">
        <v>57</v>
      </c>
      <c r="D101" s="126" t="s">
        <v>18</v>
      </c>
      <c r="E101" s="114"/>
      <c r="F101" s="115" t="str">
        <f>H6</f>
        <v>Mannschaft 15</v>
      </c>
      <c r="G101" s="114" t="s">
        <v>15</v>
      </c>
      <c r="H101" s="116" t="str">
        <f>H4</f>
        <v>Mannschaft 13</v>
      </c>
      <c r="I101" s="194">
        <f>IF(Spielplan!I101="","",Spielplan!I101)</f>
      </c>
      <c r="J101" s="121" t="s">
        <v>16</v>
      </c>
      <c r="K101" s="193">
        <f>IF(Spielplan!K101="","",Spielplan!K101)</f>
      </c>
    </row>
    <row r="102" spans="1:11" ht="12.75">
      <c r="A102" s="153">
        <f>A101</f>
        <v>0.5416666666666666</v>
      </c>
      <c r="B102" s="112">
        <v>38</v>
      </c>
      <c r="C102" s="113" t="s">
        <v>58</v>
      </c>
      <c r="D102" s="126" t="s">
        <v>18</v>
      </c>
      <c r="E102" s="114"/>
      <c r="F102" s="115" t="str">
        <f>H5</f>
        <v>Mannschaft 14</v>
      </c>
      <c r="G102" s="114" t="s">
        <v>15</v>
      </c>
      <c r="H102" s="116" t="str">
        <f>H2</f>
        <v>Mannschaft 11</v>
      </c>
      <c r="I102" s="148">
        <f>IF(Spielplan!I102="","",Spielplan!I102)</f>
      </c>
      <c r="J102" s="114" t="s">
        <v>16</v>
      </c>
      <c r="K102" s="147">
        <f>IF(Spielplan!K102="","",Spielplan!K102)</f>
      </c>
    </row>
    <row r="103" spans="1:11" ht="12.75">
      <c r="A103" s="153"/>
      <c r="B103" s="112"/>
      <c r="C103" s="113"/>
      <c r="D103" s="126"/>
      <c r="E103" s="114"/>
      <c r="F103" s="115"/>
      <c r="G103" s="114"/>
      <c r="H103" s="116"/>
      <c r="I103" s="148"/>
      <c r="J103" s="114"/>
      <c r="K103" s="147"/>
    </row>
    <row r="104" spans="1:11" ht="13.5" thickBot="1">
      <c r="A104" s="153"/>
      <c r="B104" s="112"/>
      <c r="C104" s="113"/>
      <c r="D104" s="126"/>
      <c r="E104" s="114"/>
      <c r="F104" s="115"/>
      <c r="G104" s="114"/>
      <c r="H104" s="116"/>
      <c r="I104" s="148"/>
      <c r="J104" s="114"/>
      <c r="K104" s="147"/>
    </row>
    <row r="105" spans="1:11" ht="12.75">
      <c r="A105" s="160">
        <f>A102+Vorgaben!$D$3+Vorgaben!$D$5</f>
        <v>0.5555555555555555</v>
      </c>
      <c r="B105" s="161">
        <v>39</v>
      </c>
      <c r="C105" s="196" t="s">
        <v>164</v>
      </c>
      <c r="D105" s="163" t="s">
        <v>19</v>
      </c>
      <c r="E105" s="164"/>
      <c r="F105" s="165" t="str">
        <f>H13</f>
        <v>Mannschaft 20</v>
      </c>
      <c r="G105" s="164" t="s">
        <v>15</v>
      </c>
      <c r="H105" s="166" t="str">
        <f>H11</f>
        <v>Mannschaft 18</v>
      </c>
      <c r="I105" s="194">
        <f>IF(Spielplan!I105="","",Spielplan!I105)</f>
      </c>
      <c r="J105" s="121" t="s">
        <v>16</v>
      </c>
      <c r="K105" s="193">
        <f>IF(Spielplan!K105="","",Spielplan!K105)</f>
      </c>
    </row>
    <row r="106" spans="1:11" ht="12.75">
      <c r="A106" s="160">
        <f>A105</f>
        <v>0.5555555555555555</v>
      </c>
      <c r="B106" s="161">
        <v>40</v>
      </c>
      <c r="C106" s="197" t="s">
        <v>165</v>
      </c>
      <c r="D106" s="163" t="s">
        <v>19</v>
      </c>
      <c r="E106" s="164"/>
      <c r="F106" s="165" t="str">
        <f>H12</f>
        <v>Mannschaft 19</v>
      </c>
      <c r="G106" s="164" t="s">
        <v>15</v>
      </c>
      <c r="H106" s="166" t="str">
        <f>H9</f>
        <v>Mannschaft 16</v>
      </c>
      <c r="I106" s="148">
        <f>IF(Spielplan!I106="","",Spielplan!I106)</f>
      </c>
      <c r="J106" s="114" t="s">
        <v>16</v>
      </c>
      <c r="K106" s="147">
        <f>IF(Spielplan!K106="","",Spielplan!K106)</f>
      </c>
    </row>
  </sheetData>
  <sheetProtection/>
  <mergeCells count="24">
    <mergeCell ref="A25:B25"/>
    <mergeCell ref="A26:B26"/>
    <mergeCell ref="A27:B27"/>
    <mergeCell ref="A19:B19"/>
    <mergeCell ref="A20:B20"/>
    <mergeCell ref="A22:B22"/>
    <mergeCell ref="A8:B8"/>
    <mergeCell ref="A9:B9"/>
    <mergeCell ref="A10:B10"/>
    <mergeCell ref="A11:B11"/>
    <mergeCell ref="A23:B23"/>
    <mergeCell ref="A24:B24"/>
    <mergeCell ref="A1:B1"/>
    <mergeCell ref="A2:B2"/>
    <mergeCell ref="A3:B3"/>
    <mergeCell ref="A4:B4"/>
    <mergeCell ref="A5:B5"/>
    <mergeCell ref="A6:B6"/>
    <mergeCell ref="A18:B18"/>
    <mergeCell ref="A12:B12"/>
    <mergeCell ref="A13:B13"/>
    <mergeCell ref="A15:B15"/>
    <mergeCell ref="A16:B16"/>
    <mergeCell ref="A17:B17"/>
  </mergeCells>
  <printOptions/>
  <pageMargins left="0.6299212598425197" right="0.35433070866141736" top="1.5748031496062993" bottom="0.5118110236220472" header="0.4330708661417323" footer="0.35433070866141736"/>
  <pageSetup horizontalDpi="600" verticalDpi="600" orientation="portrait" paperSize="9" r:id="rId3"/>
  <headerFooter alignWithMargins="0">
    <oddHeader xml:space="preserve">&amp;L&amp;"Arial,Fett Kursiv"&amp;15 16. Jugendfußballturnier &amp;C&amp;"Arial,Fett"&amp;14      &amp;R&amp;"Arial,Fett Kursiv"&amp;14&amp;UE2-Junioren Jahrgang 2003
Spielplan&amp;10&amp;U
Sonntag  07. Juli 2013 
Sportplatz </oddHeader>
    <oddFooter>&amp;R&amp;8Seite &amp;P von &amp;N</oddFooter>
  </headerFooter>
  <ignoredErrors>
    <ignoredError sqref="K29" unlockedFormula="1"/>
  </ignoredErrors>
  <drawing r:id="rId2"/>
  <legacyDrawing r:id="rId1"/>
</worksheet>
</file>

<file path=xl/worksheets/sheet6.xml><?xml version="1.0" encoding="utf-8"?>
<worksheet xmlns="http://schemas.openxmlformats.org/spreadsheetml/2006/main" xmlns:r="http://schemas.openxmlformats.org/officeDocument/2006/relationships">
  <sheetPr codeName="Tabelle3"/>
  <dimension ref="A1:M173"/>
  <sheetViews>
    <sheetView showRowColHeaders="0" tabSelected="1" zoomScale="134" zoomScaleNormal="134" zoomScalePageLayoutView="0" workbookViewId="0" topLeftCell="A1">
      <selection activeCell="I15" sqref="I15"/>
    </sheetView>
  </sheetViews>
  <sheetFormatPr defaultColWidth="11.421875" defaultRowHeight="12.75"/>
  <cols>
    <col min="1" max="1" width="8.140625" style="43" customWidth="1"/>
    <col min="2" max="2" width="14.7109375" style="58" customWidth="1"/>
    <col min="3" max="3" width="5.28125" style="55" customWidth="1"/>
    <col min="4" max="4" width="4.421875" style="43" customWidth="1"/>
    <col min="5" max="5" width="3.8515625" style="43" customWidth="1"/>
    <col min="6" max="6" width="22.140625" style="43" customWidth="1"/>
    <col min="7" max="7" width="2.140625" style="40" customWidth="1"/>
    <col min="8" max="8" width="21.140625" style="43" customWidth="1"/>
    <col min="9" max="9" width="4.7109375" style="40" customWidth="1"/>
    <col min="10" max="10" width="3.8515625" style="43" customWidth="1"/>
    <col min="11" max="11" width="3.8515625" style="40" customWidth="1"/>
    <col min="12" max="12" width="18.7109375" style="40" customWidth="1"/>
    <col min="13" max="13" width="9.7109375" style="40" customWidth="1"/>
    <col min="14" max="16384" width="11.421875" style="40" customWidth="1"/>
  </cols>
  <sheetData>
    <row r="1" spans="1:13" s="41" customFormat="1" ht="12.75">
      <c r="A1" s="234" t="s">
        <v>0</v>
      </c>
      <c r="B1" s="235"/>
      <c r="C1" s="127" t="s">
        <v>1</v>
      </c>
      <c r="D1" s="128" t="s">
        <v>2</v>
      </c>
      <c r="E1" s="129"/>
      <c r="F1" s="40"/>
      <c r="H1" s="42" t="s">
        <v>3</v>
      </c>
      <c r="I1" s="37" t="s">
        <v>1</v>
      </c>
      <c r="J1" s="38" t="s">
        <v>2</v>
      </c>
      <c r="K1" s="39"/>
      <c r="L1" s="243" t="s">
        <v>55</v>
      </c>
      <c r="M1" s="243"/>
    </row>
    <row r="2" spans="1:13" ht="12.75">
      <c r="A2" s="232" t="str">
        <f>Vorgaben!A2</f>
        <v>Mannschaft 1</v>
      </c>
      <c r="B2" s="233"/>
      <c r="C2" s="45"/>
      <c r="D2" s="46"/>
      <c r="E2" s="130"/>
      <c r="F2" s="40"/>
      <c r="H2" s="44" t="str">
        <f>Vorgaben!B2</f>
        <v>Mannschaft 11</v>
      </c>
      <c r="I2" s="46"/>
      <c r="J2" s="47"/>
      <c r="K2" s="47"/>
      <c r="L2" s="243"/>
      <c r="M2" s="243"/>
    </row>
    <row r="3" spans="1:13" ht="12.75" customHeight="1">
      <c r="A3" s="232" t="str">
        <f>Vorgaben!A3</f>
        <v>Mannschaft 2</v>
      </c>
      <c r="B3" s="233"/>
      <c r="C3" s="45"/>
      <c r="D3" s="46"/>
      <c r="E3" s="130"/>
      <c r="F3" s="40"/>
      <c r="H3" s="44" t="str">
        <f>Vorgaben!B3</f>
        <v>Mannschaft 12</v>
      </c>
      <c r="I3" s="46"/>
      <c r="J3" s="47"/>
      <c r="K3" s="47"/>
      <c r="L3" s="243"/>
      <c r="M3" s="243"/>
    </row>
    <row r="4" spans="1:13" ht="12.75">
      <c r="A4" s="232" t="str">
        <f>Vorgaben!A4</f>
        <v>Mannschaft 3</v>
      </c>
      <c r="B4" s="233"/>
      <c r="C4" s="45"/>
      <c r="D4" s="46"/>
      <c r="E4" s="130"/>
      <c r="F4" s="40"/>
      <c r="H4" s="44" t="str">
        <f>Vorgaben!B4</f>
        <v>Mannschaft 13</v>
      </c>
      <c r="I4" s="46"/>
      <c r="J4" s="47"/>
      <c r="K4" s="47"/>
      <c r="L4" s="244" t="s">
        <v>56</v>
      </c>
      <c r="M4" s="245"/>
    </row>
    <row r="5" spans="1:13" ht="12.75">
      <c r="A5" s="232" t="str">
        <f>Vorgaben!A5</f>
        <v>Mannschaft 4</v>
      </c>
      <c r="B5" s="233"/>
      <c r="C5" s="45"/>
      <c r="D5" s="46"/>
      <c r="E5" s="130"/>
      <c r="F5" s="40"/>
      <c r="H5" s="44" t="str">
        <f>Vorgaben!B5</f>
        <v>Mannschaft 14</v>
      </c>
      <c r="I5" s="46"/>
      <c r="J5" s="47"/>
      <c r="K5" s="47"/>
      <c r="L5" s="104" t="s">
        <v>68</v>
      </c>
      <c r="M5" s="105">
        <v>1</v>
      </c>
    </row>
    <row r="6" spans="1:13" ht="13.5" thickBot="1">
      <c r="A6" s="236" t="str">
        <f>Vorgaben!A6</f>
        <v>Mannschaft 5</v>
      </c>
      <c r="B6" s="237"/>
      <c r="C6" s="131"/>
      <c r="D6" s="132"/>
      <c r="E6" s="133"/>
      <c r="F6" s="40"/>
      <c r="H6" s="44" t="str">
        <f>Vorgaben!B6</f>
        <v>Mannschaft 15</v>
      </c>
      <c r="I6" s="46"/>
      <c r="J6" s="47"/>
      <c r="K6" s="47"/>
      <c r="L6" s="106" t="s">
        <v>69</v>
      </c>
      <c r="M6" s="105">
        <v>2</v>
      </c>
    </row>
    <row r="7" spans="12:13" ht="13.5" thickBot="1">
      <c r="L7" s="104" t="s">
        <v>70</v>
      </c>
      <c r="M7" s="105">
        <v>3</v>
      </c>
    </row>
    <row r="8" spans="1:13" ht="12.75">
      <c r="A8" s="234" t="s">
        <v>6</v>
      </c>
      <c r="B8" s="235"/>
      <c r="C8" s="127" t="s">
        <v>1</v>
      </c>
      <c r="D8" s="128" t="s">
        <v>2</v>
      </c>
      <c r="E8" s="129"/>
      <c r="H8" s="42" t="s">
        <v>7</v>
      </c>
      <c r="I8" s="37" t="s">
        <v>1</v>
      </c>
      <c r="J8" s="38" t="s">
        <v>2</v>
      </c>
      <c r="K8" s="39"/>
      <c r="L8" s="106" t="s">
        <v>71</v>
      </c>
      <c r="M8" s="105">
        <v>4</v>
      </c>
    </row>
    <row r="9" spans="1:13" ht="12.75">
      <c r="A9" s="232" t="str">
        <f>Vorgaben!A9</f>
        <v>Mannschaft 6</v>
      </c>
      <c r="B9" s="233"/>
      <c r="C9" s="45"/>
      <c r="D9" s="46"/>
      <c r="E9" s="130"/>
      <c r="H9" s="44" t="str">
        <f>Vorgaben!B9</f>
        <v>Mannschaft 16</v>
      </c>
      <c r="I9" s="46"/>
      <c r="J9" s="48"/>
      <c r="K9" s="48"/>
      <c r="L9" s="104" t="s">
        <v>72</v>
      </c>
      <c r="M9" s="105">
        <v>5</v>
      </c>
    </row>
    <row r="10" spans="1:13" ht="12.75">
      <c r="A10" s="232" t="str">
        <f>Vorgaben!A10</f>
        <v>Mannschaft 7</v>
      </c>
      <c r="B10" s="233"/>
      <c r="C10" s="45"/>
      <c r="D10" s="46"/>
      <c r="E10" s="130"/>
      <c r="H10" s="44" t="str">
        <f>Vorgaben!B10</f>
        <v>Mannschaft 17</v>
      </c>
      <c r="I10" s="46"/>
      <c r="J10" s="48"/>
      <c r="K10" s="48"/>
      <c r="L10" s="106" t="s">
        <v>73</v>
      </c>
      <c r="M10" s="105">
        <v>6</v>
      </c>
    </row>
    <row r="11" spans="1:13" ht="12.75" customHeight="1">
      <c r="A11" s="232" t="str">
        <f>Vorgaben!A11</f>
        <v>Mannschaft 8</v>
      </c>
      <c r="B11" s="233"/>
      <c r="C11" s="45"/>
      <c r="D11" s="46"/>
      <c r="E11" s="130"/>
      <c r="H11" s="44" t="str">
        <f>Vorgaben!B11</f>
        <v>Mannschaft 18</v>
      </c>
      <c r="I11" s="46"/>
      <c r="J11" s="48"/>
      <c r="K11" s="48"/>
      <c r="L11" s="104" t="s">
        <v>102</v>
      </c>
      <c r="M11" s="105">
        <v>7</v>
      </c>
    </row>
    <row r="12" spans="1:13" ht="12.75">
      <c r="A12" s="232" t="str">
        <f>Vorgaben!A12</f>
        <v>Mannschaft 9</v>
      </c>
      <c r="B12" s="233"/>
      <c r="C12" s="45"/>
      <c r="D12" s="46"/>
      <c r="E12" s="130"/>
      <c r="H12" s="44" t="str">
        <f>Vorgaben!B12</f>
        <v>Mannschaft 19</v>
      </c>
      <c r="I12" s="46"/>
      <c r="J12" s="48"/>
      <c r="K12" s="48"/>
      <c r="L12" s="106" t="s">
        <v>103</v>
      </c>
      <c r="M12" s="105">
        <v>8</v>
      </c>
    </row>
    <row r="13" spans="1:13" ht="13.5" customHeight="1" thickBot="1">
      <c r="A13" s="236" t="str">
        <f>Vorgaben!A13</f>
        <v>Mannschaft 10</v>
      </c>
      <c r="B13" s="237"/>
      <c r="C13" s="131"/>
      <c r="D13" s="132"/>
      <c r="E13" s="133"/>
      <c r="H13" s="44" t="str">
        <f>Vorgaben!B13</f>
        <v>Mannschaft 20</v>
      </c>
      <c r="I13" s="46"/>
      <c r="J13" s="48"/>
      <c r="K13" s="48"/>
      <c r="L13" s="104" t="s">
        <v>132</v>
      </c>
      <c r="M13" s="105">
        <v>9</v>
      </c>
    </row>
    <row r="14" spans="12:13" ht="13.5" thickBot="1">
      <c r="L14" s="106" t="s">
        <v>133</v>
      </c>
      <c r="M14" s="105">
        <v>10</v>
      </c>
    </row>
    <row r="15" spans="1:13" s="41" customFormat="1" ht="12.75">
      <c r="A15" s="234" t="s">
        <v>124</v>
      </c>
      <c r="B15" s="235"/>
      <c r="C15" s="127" t="s">
        <v>1</v>
      </c>
      <c r="D15" s="128" t="s">
        <v>2</v>
      </c>
      <c r="E15" s="129"/>
      <c r="F15" s="40"/>
      <c r="H15" s="42" t="s">
        <v>126</v>
      </c>
      <c r="I15" s="37" t="s">
        <v>1</v>
      </c>
      <c r="J15" s="38" t="s">
        <v>2</v>
      </c>
      <c r="K15" s="39"/>
      <c r="L15" s="104" t="s">
        <v>134</v>
      </c>
      <c r="M15" s="105">
        <v>11</v>
      </c>
    </row>
    <row r="16" spans="1:13" ht="12.75">
      <c r="A16" s="232" t="str">
        <f>Vorgaben!A16</f>
        <v>Mannschaft 21</v>
      </c>
      <c r="B16" s="233"/>
      <c r="C16" s="45"/>
      <c r="D16" s="46"/>
      <c r="E16" s="130"/>
      <c r="F16" s="40"/>
      <c r="H16" s="44" t="str">
        <f>Vorgaben!B16</f>
        <v>Mannschaft 31</v>
      </c>
      <c r="I16" s="46"/>
      <c r="J16" s="47"/>
      <c r="K16" s="47"/>
      <c r="L16" s="106" t="s">
        <v>135</v>
      </c>
      <c r="M16" s="105">
        <v>12</v>
      </c>
    </row>
    <row r="17" spans="1:13" ht="12.75" customHeight="1">
      <c r="A17" s="232" t="str">
        <f>Vorgaben!A17</f>
        <v>Mannschaft 22</v>
      </c>
      <c r="B17" s="233"/>
      <c r="C17" s="45"/>
      <c r="D17" s="46"/>
      <c r="E17" s="130"/>
      <c r="F17" s="40"/>
      <c r="H17" s="44" t="str">
        <f>Vorgaben!B17</f>
        <v>Mannschaft 32</v>
      </c>
      <c r="I17" s="46"/>
      <c r="J17" s="47"/>
      <c r="K17" s="47"/>
      <c r="L17" s="104" t="s">
        <v>137</v>
      </c>
      <c r="M17" s="105">
        <v>13</v>
      </c>
    </row>
    <row r="18" spans="1:13" ht="12.75">
      <c r="A18" s="232" t="str">
        <f>Vorgaben!A18</f>
        <v>Mannschaft 23</v>
      </c>
      <c r="B18" s="233"/>
      <c r="C18" s="45"/>
      <c r="D18" s="46"/>
      <c r="E18" s="130"/>
      <c r="F18" s="40"/>
      <c r="H18" s="44" t="str">
        <f>Vorgaben!B18</f>
        <v>Mannschaft 33</v>
      </c>
      <c r="I18" s="46"/>
      <c r="J18" s="47"/>
      <c r="K18" s="47"/>
      <c r="L18" s="106" t="s">
        <v>138</v>
      </c>
      <c r="M18" s="105">
        <v>14</v>
      </c>
    </row>
    <row r="19" spans="1:13" ht="12.75">
      <c r="A19" s="232" t="str">
        <f>Vorgaben!A19</f>
        <v>Mannschaft 24</v>
      </c>
      <c r="B19" s="233"/>
      <c r="C19" s="45"/>
      <c r="D19" s="46"/>
      <c r="E19" s="130"/>
      <c r="F19" s="40"/>
      <c r="H19" s="44" t="str">
        <f>Vorgaben!B19</f>
        <v>Mannschaft 34</v>
      </c>
      <c r="I19" s="46"/>
      <c r="J19" s="47"/>
      <c r="K19" s="47"/>
      <c r="L19" s="104" t="s">
        <v>139</v>
      </c>
      <c r="M19" s="105">
        <v>15</v>
      </c>
    </row>
    <row r="20" spans="1:13" ht="12" customHeight="1" thickBot="1">
      <c r="A20" s="236" t="str">
        <f>Vorgaben!A20</f>
        <v>Mannschaft 25</v>
      </c>
      <c r="B20" s="237"/>
      <c r="C20" s="131"/>
      <c r="D20" s="132"/>
      <c r="E20" s="133"/>
      <c r="F20" s="40"/>
      <c r="H20" s="44" t="str">
        <f>Vorgaben!B20</f>
        <v>Mannschaft 35</v>
      </c>
      <c r="I20" s="46"/>
      <c r="J20" s="47"/>
      <c r="K20" s="47"/>
      <c r="L20" s="106" t="s">
        <v>140</v>
      </c>
      <c r="M20" s="105">
        <v>16</v>
      </c>
    </row>
    <row r="21" spans="12:13" ht="84.75" thickBot="1">
      <c r="L21" s="190" t="s">
        <v>101</v>
      </c>
      <c r="M21" s="189"/>
    </row>
    <row r="22" spans="1:13" ht="12.75">
      <c r="A22" s="234" t="s">
        <v>125</v>
      </c>
      <c r="B22" s="235"/>
      <c r="C22" s="127" t="s">
        <v>1</v>
      </c>
      <c r="D22" s="128" t="s">
        <v>2</v>
      </c>
      <c r="E22" s="129"/>
      <c r="H22" s="42" t="s">
        <v>127</v>
      </c>
      <c r="I22" s="37" t="s">
        <v>1</v>
      </c>
      <c r="J22" s="38" t="s">
        <v>2</v>
      </c>
      <c r="K22" s="39"/>
      <c r="L22" s="189"/>
      <c r="M22" s="189"/>
    </row>
    <row r="23" spans="1:13" ht="12.75" customHeight="1">
      <c r="A23" s="232" t="str">
        <f>Vorgaben!A23</f>
        <v>Mannschaft 26</v>
      </c>
      <c r="B23" s="233"/>
      <c r="C23" s="45"/>
      <c r="D23" s="46"/>
      <c r="E23" s="130"/>
      <c r="H23" s="44" t="str">
        <f>Vorgaben!B23</f>
        <v>Mannschaft 36</v>
      </c>
      <c r="I23" s="46"/>
      <c r="J23" s="48"/>
      <c r="K23" s="48"/>
      <c r="L23" s="189"/>
      <c r="M23" s="189"/>
    </row>
    <row r="24" spans="1:13" ht="12.75">
      <c r="A24" s="232" t="str">
        <f>Vorgaben!A24</f>
        <v>Mannschaft 27</v>
      </c>
      <c r="B24" s="233"/>
      <c r="C24" s="45"/>
      <c r="D24" s="46"/>
      <c r="E24" s="130"/>
      <c r="H24" s="44" t="str">
        <f>Vorgaben!B24</f>
        <v>Mannschaft 37</v>
      </c>
      <c r="I24" s="46"/>
      <c r="J24" s="48"/>
      <c r="K24" s="48"/>
      <c r="L24" s="189"/>
      <c r="M24" s="189"/>
    </row>
    <row r="25" spans="1:13" ht="12.75" customHeight="1">
      <c r="A25" s="232" t="str">
        <f>Vorgaben!A25</f>
        <v>Mannschaft 28</v>
      </c>
      <c r="B25" s="233"/>
      <c r="C25" s="45"/>
      <c r="D25" s="46"/>
      <c r="E25" s="130"/>
      <c r="H25" s="44" t="str">
        <f>Vorgaben!B25</f>
        <v>Mannschaft 38</v>
      </c>
      <c r="I25" s="46"/>
      <c r="J25" s="48"/>
      <c r="K25" s="48"/>
      <c r="L25" s="189"/>
      <c r="M25" s="189"/>
    </row>
    <row r="26" spans="1:13" ht="12.75">
      <c r="A26" s="232" t="str">
        <f>Vorgaben!A26</f>
        <v>Mannschaft 29</v>
      </c>
      <c r="B26" s="233"/>
      <c r="C26" s="45"/>
      <c r="D26" s="46"/>
      <c r="E26" s="130"/>
      <c r="H26" s="44" t="str">
        <f>Vorgaben!B26</f>
        <v>Mannschaft 39</v>
      </c>
      <c r="I26" s="46"/>
      <c r="J26" s="48"/>
      <c r="K26" s="48"/>
      <c r="L26" s="189"/>
      <c r="M26" s="189"/>
    </row>
    <row r="27" spans="1:13" ht="13.5" thickBot="1">
      <c r="A27" s="236" t="str">
        <f>Vorgaben!A27</f>
        <v>Mannschaft 30</v>
      </c>
      <c r="B27" s="237"/>
      <c r="C27" s="131"/>
      <c r="D27" s="132"/>
      <c r="E27" s="133"/>
      <c r="H27" s="44" t="str">
        <f>Vorgaben!B27</f>
        <v>Mannschaft 40</v>
      </c>
      <c r="I27" s="46"/>
      <c r="J27" s="48"/>
      <c r="K27" s="48">
        <v>1</v>
      </c>
      <c r="L27" s="189"/>
      <c r="M27" s="189"/>
    </row>
    <row r="28" spans="1:13" s="49" customFormat="1" ht="18.75" thickBot="1">
      <c r="A28" s="49" t="s">
        <v>8</v>
      </c>
      <c r="B28" s="49" t="s">
        <v>9</v>
      </c>
      <c r="C28" s="50" t="s">
        <v>10</v>
      </c>
      <c r="D28" s="51" t="s">
        <v>11</v>
      </c>
      <c r="E28" s="51"/>
      <c r="F28" s="52" t="s">
        <v>12</v>
      </c>
      <c r="G28" s="52"/>
      <c r="H28" s="149"/>
      <c r="I28" s="150" t="s">
        <v>13</v>
      </c>
      <c r="J28" s="151"/>
      <c r="K28" s="151"/>
      <c r="L28" s="189"/>
      <c r="M28" s="189"/>
    </row>
    <row r="29" spans="1:13" ht="12.75">
      <c r="A29" s="118">
        <f>Vorgaben!$D$13</f>
        <v>0.375</v>
      </c>
      <c r="B29" s="119">
        <f>Spielplan1!B29</f>
        <v>1</v>
      </c>
      <c r="C29" s="195" t="str">
        <f>Spielplan1!C29</f>
        <v>Feld 1</v>
      </c>
      <c r="D29" s="195" t="str">
        <f>Spielplan1!D29</f>
        <v>Gr.A</v>
      </c>
      <c r="E29" s="121"/>
      <c r="F29" s="191" t="str">
        <f>Spielplan1!F29</f>
        <v>Mannschaft 1</v>
      </c>
      <c r="G29" s="121" t="s">
        <v>15</v>
      </c>
      <c r="H29" s="192" t="str">
        <f>Spielplan1!H29</f>
        <v>Mannschaft 2</v>
      </c>
      <c r="I29" s="152"/>
      <c r="J29" s="121" t="s">
        <v>16</v>
      </c>
      <c r="K29" s="124"/>
      <c r="L29" s="117" t="str">
        <f>IF(M29="","",CHOOSE(M29,$L$5,$L$6,$L$7,$L$8,$L$9,$L$10,$L$11,$L$12,$L$13,$L$14,$L$15,$L$16,$L$17,$L$18,$L$19,$L$20))</f>
        <v>SR 1</v>
      </c>
      <c r="M29" s="107">
        <v>1</v>
      </c>
    </row>
    <row r="30" spans="1:13" ht="12.75">
      <c r="A30" s="198">
        <f aca="true" t="shared" si="0" ref="A30:A36">A29</f>
        <v>0.375</v>
      </c>
      <c r="B30" s="199">
        <f>Spielplan1!B30</f>
        <v>2</v>
      </c>
      <c r="C30" s="200" t="str">
        <f>Spielplan1!C30</f>
        <v>Feld 2</v>
      </c>
      <c r="D30" s="201" t="str">
        <f>Spielplan1!D30</f>
        <v>Gr.A</v>
      </c>
      <c r="E30" s="202"/>
      <c r="F30" s="203" t="str">
        <f>Spielplan1!F30</f>
        <v>Mannschaft 4</v>
      </c>
      <c r="G30" s="202" t="s">
        <v>15</v>
      </c>
      <c r="H30" s="204" t="str">
        <f>Spielplan1!H30</f>
        <v>Mannschaft 3</v>
      </c>
      <c r="I30" s="205"/>
      <c r="J30" s="202" t="s">
        <v>16</v>
      </c>
      <c r="K30" s="206"/>
      <c r="L30" s="117" t="str">
        <f>IF(M30="","",CHOOSE(M30,$L$5,$L$6,$L$7,$L$8,$L$9,$L$10,$L$11,$L$12,$L$13,$L$14,$L$15,$L$16,$L$17,$L$18,$L$19,$L$20))</f>
        <v>SR 2</v>
      </c>
      <c r="M30" s="107">
        <v>2</v>
      </c>
    </row>
    <row r="31" spans="1:13" ht="12.75">
      <c r="A31" s="198">
        <f t="shared" si="0"/>
        <v>0.375</v>
      </c>
      <c r="B31" s="199">
        <v>3</v>
      </c>
      <c r="C31" s="200" t="str">
        <f>Spielplan2!C29</f>
        <v>Feld 3</v>
      </c>
      <c r="D31" s="201" t="str">
        <f>Spielplan2!D29</f>
        <v>Gr.E</v>
      </c>
      <c r="E31" s="202"/>
      <c r="F31" s="203" t="str">
        <f>Spielplan2!F29</f>
        <v>Mannschaft 21</v>
      </c>
      <c r="G31" s="202" t="s">
        <v>15</v>
      </c>
      <c r="H31" s="204" t="str">
        <f>Spielplan2!H29</f>
        <v>Mannschaft 22</v>
      </c>
      <c r="I31" s="205"/>
      <c r="J31" s="202" t="s">
        <v>16</v>
      </c>
      <c r="K31" s="206"/>
      <c r="L31" s="117" t="str">
        <f>IF(M31="","",CHOOSE(M31,$L$5,$L$6,$L$7,$L$8,$L$9,$L$10,$L$11,$L$12,$L$13,$L$14,$L$15,$L$16,$L$17,$L$18,$L$19,$L$20))</f>
        <v>SR 3</v>
      </c>
      <c r="M31" s="107">
        <v>3</v>
      </c>
    </row>
    <row r="32" spans="1:13" ht="12.75">
      <c r="A32" s="198">
        <f t="shared" si="0"/>
        <v>0.375</v>
      </c>
      <c r="B32" s="199">
        <v>4</v>
      </c>
      <c r="C32" s="200" t="str">
        <f>Spielplan2!C30</f>
        <v>Feld 4</v>
      </c>
      <c r="D32" s="201" t="str">
        <f>Spielplan2!D30</f>
        <v>Gr.E</v>
      </c>
      <c r="E32" s="202"/>
      <c r="F32" s="203" t="str">
        <f>Spielplan2!F30</f>
        <v>Mannschaft 23</v>
      </c>
      <c r="G32" s="202" t="s">
        <v>15</v>
      </c>
      <c r="H32" s="204" t="str">
        <f>Spielplan2!H30</f>
        <v>Mannschaft 24</v>
      </c>
      <c r="I32" s="205"/>
      <c r="J32" s="202" t="s">
        <v>16</v>
      </c>
      <c r="K32" s="206"/>
      <c r="L32" s="117" t="str">
        <f>IF(M32="","",CHOOSE(M32,$L$5,$L$6,$L$7,$L$8,$L$9,$L$10,$L$11,$L$12,$L$13,$L$14,$L$15,$L$16,$L$17,$L$18,$L$19,$L$20))</f>
        <v>SR 4</v>
      </c>
      <c r="M32" s="107">
        <v>4</v>
      </c>
    </row>
    <row r="33" spans="1:13" ht="12.75">
      <c r="A33" s="198">
        <f t="shared" si="0"/>
        <v>0.375</v>
      </c>
      <c r="B33" s="208">
        <f aca="true" t="shared" si="1" ref="B33:B64">B32+1</f>
        <v>5</v>
      </c>
      <c r="C33" s="209" t="str">
        <f>Spielplan1!C33</f>
        <v>Feld 5</v>
      </c>
      <c r="D33" s="210" t="str">
        <f>Spielplan1!D33</f>
        <v>Gr.B</v>
      </c>
      <c r="E33" s="211"/>
      <c r="F33" s="212" t="str">
        <f>Spielplan1!F33</f>
        <v>Mannschaft 6</v>
      </c>
      <c r="G33" s="211" t="s">
        <v>15</v>
      </c>
      <c r="H33" s="213" t="str">
        <f>Spielplan1!H33</f>
        <v>Mannschaft 7</v>
      </c>
      <c r="I33" s="205"/>
      <c r="J33" s="202" t="s">
        <v>16</v>
      </c>
      <c r="K33" s="206"/>
      <c r="L33" s="117" t="str">
        <f aca="true" t="shared" si="2" ref="L33:L96">IF(M33="","",CHOOSE(M33,$L$5,$L$6,$L$7,$L$8,$L$9,$L$10,$L$11,$L$12,$L$13,$L$14,$L$15,$L$16,$L$17,$L$18,$L$19,$L$20))</f>
        <v>SR 5</v>
      </c>
      <c r="M33" s="107">
        <v>5</v>
      </c>
    </row>
    <row r="34" spans="1:13" ht="12.75">
      <c r="A34" s="198">
        <f t="shared" si="0"/>
        <v>0.375</v>
      </c>
      <c r="B34" s="208">
        <f t="shared" si="1"/>
        <v>6</v>
      </c>
      <c r="C34" s="209" t="str">
        <f>Spielplan1!C34</f>
        <v>Feld 6</v>
      </c>
      <c r="D34" s="210" t="str">
        <f>Spielplan1!D34</f>
        <v>Gr.B</v>
      </c>
      <c r="E34" s="211"/>
      <c r="F34" s="212" t="str">
        <f>Spielplan1!F34</f>
        <v>Mannschaft 8</v>
      </c>
      <c r="G34" s="211" t="s">
        <v>15</v>
      </c>
      <c r="H34" s="213" t="str">
        <f>Spielplan1!H34</f>
        <v>Mannschaft 9</v>
      </c>
      <c r="I34" s="205"/>
      <c r="J34" s="202" t="s">
        <v>16</v>
      </c>
      <c r="K34" s="206"/>
      <c r="L34" s="117" t="str">
        <f t="shared" si="2"/>
        <v>SR 6</v>
      </c>
      <c r="M34" s="107">
        <v>6</v>
      </c>
    </row>
    <row r="35" spans="1:13" ht="12.75">
      <c r="A35" s="198">
        <f t="shared" si="0"/>
        <v>0.375</v>
      </c>
      <c r="B35" s="208">
        <f t="shared" si="1"/>
        <v>7</v>
      </c>
      <c r="C35" s="209" t="str">
        <f>Spielplan2!C33</f>
        <v>Feld 7</v>
      </c>
      <c r="D35" s="210" t="str">
        <f>Spielplan2!D33</f>
        <v>Gr.F</v>
      </c>
      <c r="E35" s="211"/>
      <c r="F35" s="212" t="str">
        <f>Spielplan2!F33</f>
        <v>Mannschaft 26</v>
      </c>
      <c r="G35" s="211" t="s">
        <v>15</v>
      </c>
      <c r="H35" s="213" t="str">
        <f>Spielplan2!H33</f>
        <v>Mannschaft 27</v>
      </c>
      <c r="I35" s="205"/>
      <c r="J35" s="202" t="s">
        <v>16</v>
      </c>
      <c r="K35" s="206"/>
      <c r="L35" s="117" t="str">
        <f t="shared" si="2"/>
        <v>SR 7</v>
      </c>
      <c r="M35" s="107">
        <v>7</v>
      </c>
    </row>
    <row r="36" spans="1:13" ht="12.75">
      <c r="A36" s="198">
        <f t="shared" si="0"/>
        <v>0.375</v>
      </c>
      <c r="B36" s="208">
        <f t="shared" si="1"/>
        <v>8</v>
      </c>
      <c r="C36" s="209" t="str">
        <f>Spielplan2!C34</f>
        <v>Feld 8</v>
      </c>
      <c r="D36" s="210" t="str">
        <f>Spielplan2!D34</f>
        <v>Gr.F</v>
      </c>
      <c r="E36" s="211"/>
      <c r="F36" s="212" t="str">
        <f>Spielplan2!F34</f>
        <v>Mannschaft 28</v>
      </c>
      <c r="G36" s="211" t="s">
        <v>15</v>
      </c>
      <c r="H36" s="213" t="str">
        <f>Spielplan2!H34</f>
        <v>Mannschaft 29</v>
      </c>
      <c r="I36" s="205"/>
      <c r="J36" s="202" t="s">
        <v>16</v>
      </c>
      <c r="K36" s="206"/>
      <c r="L36" s="117" t="str">
        <f t="shared" si="2"/>
        <v>SR 8</v>
      </c>
      <c r="M36" s="107">
        <v>8</v>
      </c>
    </row>
    <row r="37" spans="1:13" ht="12.75">
      <c r="A37" s="214">
        <f>A34+Vorgaben!$D$3+Vorgaben!$D$5</f>
        <v>0.3888888888888889</v>
      </c>
      <c r="B37" s="215">
        <f t="shared" si="1"/>
        <v>9</v>
      </c>
      <c r="C37" s="216" t="str">
        <f>Spielplan1!C37</f>
        <v>Feld 1</v>
      </c>
      <c r="D37" s="217" t="str">
        <f>Spielplan1!D37</f>
        <v>Gr.C</v>
      </c>
      <c r="E37" s="218"/>
      <c r="F37" s="219" t="str">
        <f>Spielplan1!F37</f>
        <v>Mannschaft 11</v>
      </c>
      <c r="G37" s="218" t="s">
        <v>15</v>
      </c>
      <c r="H37" s="220" t="str">
        <f>Spielplan1!H37</f>
        <v>Mannschaft 12</v>
      </c>
      <c r="I37" s="221"/>
      <c r="J37" s="218" t="s">
        <v>16</v>
      </c>
      <c r="K37" s="222"/>
      <c r="L37" s="117" t="str">
        <f t="shared" si="2"/>
        <v>SR 1</v>
      </c>
      <c r="M37" s="107">
        <v>1</v>
      </c>
    </row>
    <row r="38" spans="1:13" ht="12.75">
      <c r="A38" s="214">
        <f aca="true" t="shared" si="3" ref="A38:A44">A37</f>
        <v>0.3888888888888889</v>
      </c>
      <c r="B38" s="215">
        <f t="shared" si="1"/>
        <v>10</v>
      </c>
      <c r="C38" s="216" t="str">
        <f>Spielplan1!C38</f>
        <v>Feld 2</v>
      </c>
      <c r="D38" s="217" t="str">
        <f>Spielplan1!D38</f>
        <v>Gr.C</v>
      </c>
      <c r="E38" s="218"/>
      <c r="F38" s="219" t="str">
        <f>Spielplan1!F38</f>
        <v>Mannschaft 13</v>
      </c>
      <c r="G38" s="218" t="s">
        <v>15</v>
      </c>
      <c r="H38" s="220" t="str">
        <f>Spielplan1!H38</f>
        <v>Mannschaft 14</v>
      </c>
      <c r="I38" s="221"/>
      <c r="J38" s="218" t="s">
        <v>16</v>
      </c>
      <c r="K38" s="222"/>
      <c r="L38" s="117" t="str">
        <f t="shared" si="2"/>
        <v>SR 2</v>
      </c>
      <c r="M38" s="107">
        <v>2</v>
      </c>
    </row>
    <row r="39" spans="1:13" ht="12.75">
      <c r="A39" s="214">
        <f t="shared" si="3"/>
        <v>0.3888888888888889</v>
      </c>
      <c r="B39" s="215">
        <f t="shared" si="1"/>
        <v>11</v>
      </c>
      <c r="C39" s="216" t="str">
        <f>Spielplan2!C37</f>
        <v>Feld 3</v>
      </c>
      <c r="D39" s="217" t="str">
        <f>Spielplan2!D37</f>
        <v>Gr.G</v>
      </c>
      <c r="E39" s="218"/>
      <c r="F39" s="219" t="str">
        <f>Spielplan2!F37</f>
        <v>Mannschaft 31</v>
      </c>
      <c r="G39" s="218" t="s">
        <v>15</v>
      </c>
      <c r="H39" s="220" t="str">
        <f>Spielplan2!H37</f>
        <v>Mannschaft 32</v>
      </c>
      <c r="I39" s="221"/>
      <c r="J39" s="218" t="s">
        <v>16</v>
      </c>
      <c r="K39" s="222"/>
      <c r="L39" s="117" t="str">
        <f t="shared" si="2"/>
        <v>SR 3</v>
      </c>
      <c r="M39" s="107">
        <v>3</v>
      </c>
    </row>
    <row r="40" spans="1:13" ht="12.75">
      <c r="A40" s="214">
        <f t="shared" si="3"/>
        <v>0.3888888888888889</v>
      </c>
      <c r="B40" s="215">
        <f t="shared" si="1"/>
        <v>12</v>
      </c>
      <c r="C40" s="216" t="str">
        <f>Spielplan2!C38</f>
        <v>Feld 4</v>
      </c>
      <c r="D40" s="217" t="str">
        <f>Spielplan2!D38</f>
        <v>Gr.G</v>
      </c>
      <c r="E40" s="218"/>
      <c r="F40" s="219" t="str">
        <f>Spielplan2!F38</f>
        <v>Mannschaft 33</v>
      </c>
      <c r="G40" s="218" t="s">
        <v>15</v>
      </c>
      <c r="H40" s="220" t="str">
        <f>Spielplan2!H38</f>
        <v>Mannschaft 34</v>
      </c>
      <c r="I40" s="221"/>
      <c r="J40" s="218" t="s">
        <v>16</v>
      </c>
      <c r="K40" s="222"/>
      <c r="L40" s="117" t="str">
        <f t="shared" si="2"/>
        <v>SR 4</v>
      </c>
      <c r="M40" s="107">
        <v>4</v>
      </c>
    </row>
    <row r="41" spans="1:13" ht="12.75">
      <c r="A41" s="214">
        <f t="shared" si="3"/>
        <v>0.3888888888888889</v>
      </c>
      <c r="B41" s="215">
        <f t="shared" si="1"/>
        <v>13</v>
      </c>
      <c r="C41" s="216" t="str">
        <f>Spielplan1!C41</f>
        <v>Feld 5</v>
      </c>
      <c r="D41" s="217" t="str">
        <f>Spielplan1!D41</f>
        <v>Gr.D</v>
      </c>
      <c r="E41" s="218"/>
      <c r="F41" s="219" t="str">
        <f>Spielplan1!F41</f>
        <v>Mannschaft 16</v>
      </c>
      <c r="G41" s="218" t="s">
        <v>15</v>
      </c>
      <c r="H41" s="220" t="str">
        <f>Spielplan1!H41</f>
        <v>Mannschaft 17</v>
      </c>
      <c r="I41" s="221"/>
      <c r="J41" s="218" t="s">
        <v>16</v>
      </c>
      <c r="K41" s="222"/>
      <c r="L41" s="117" t="str">
        <f t="shared" si="2"/>
        <v>SR 5</v>
      </c>
      <c r="M41" s="107">
        <v>5</v>
      </c>
    </row>
    <row r="42" spans="1:13" ht="12.75">
      <c r="A42" s="214">
        <f t="shared" si="3"/>
        <v>0.3888888888888889</v>
      </c>
      <c r="B42" s="215">
        <f t="shared" si="1"/>
        <v>14</v>
      </c>
      <c r="C42" s="216" t="str">
        <f>Spielplan1!C42</f>
        <v>Feld 6</v>
      </c>
      <c r="D42" s="217" t="str">
        <f>Spielplan1!D42</f>
        <v>Gr.D</v>
      </c>
      <c r="E42" s="218"/>
      <c r="F42" s="219" t="str">
        <f>Spielplan1!F42</f>
        <v>Mannschaft 18</v>
      </c>
      <c r="G42" s="218" t="s">
        <v>15</v>
      </c>
      <c r="H42" s="220" t="str">
        <f>Spielplan1!H42</f>
        <v>Mannschaft 19</v>
      </c>
      <c r="I42" s="221"/>
      <c r="J42" s="218" t="s">
        <v>16</v>
      </c>
      <c r="K42" s="222"/>
      <c r="L42" s="117" t="str">
        <f t="shared" si="2"/>
        <v>SR 6</v>
      </c>
      <c r="M42" s="107">
        <v>6</v>
      </c>
    </row>
    <row r="43" spans="1:13" ht="12.75">
      <c r="A43" s="214">
        <f t="shared" si="3"/>
        <v>0.3888888888888889</v>
      </c>
      <c r="B43" s="215">
        <f t="shared" si="1"/>
        <v>15</v>
      </c>
      <c r="C43" s="216" t="str">
        <f>Spielplan2!C41</f>
        <v>Feld 7</v>
      </c>
      <c r="D43" s="217" t="str">
        <f>Spielplan2!D41</f>
        <v>Gr.H</v>
      </c>
      <c r="E43" s="218"/>
      <c r="F43" s="219" t="str">
        <f>Spielplan2!F41</f>
        <v>Mannschaft 36</v>
      </c>
      <c r="G43" s="218" t="s">
        <v>15</v>
      </c>
      <c r="H43" s="220" t="str">
        <f>Spielplan2!H41</f>
        <v>Mannschaft 37</v>
      </c>
      <c r="I43" s="221"/>
      <c r="J43" s="218" t="s">
        <v>16</v>
      </c>
      <c r="K43" s="222"/>
      <c r="L43" s="117" t="str">
        <f t="shared" si="2"/>
        <v>SR 7</v>
      </c>
      <c r="M43" s="107">
        <v>7</v>
      </c>
    </row>
    <row r="44" spans="1:13" ht="12.75">
      <c r="A44" s="214">
        <f t="shared" si="3"/>
        <v>0.3888888888888889</v>
      </c>
      <c r="B44" s="215">
        <f t="shared" si="1"/>
        <v>16</v>
      </c>
      <c r="C44" s="216" t="str">
        <f>Spielplan2!C42</f>
        <v>Feld 8</v>
      </c>
      <c r="D44" s="217" t="str">
        <f>Spielplan2!D42</f>
        <v>Gr.H</v>
      </c>
      <c r="E44" s="218"/>
      <c r="F44" s="219" t="str">
        <f>Spielplan2!F42</f>
        <v>Mannschaft 38</v>
      </c>
      <c r="G44" s="218" t="s">
        <v>15</v>
      </c>
      <c r="H44" s="220" t="str">
        <f>Spielplan2!H42</f>
        <v>Mannschaft 39</v>
      </c>
      <c r="I44" s="221"/>
      <c r="J44" s="218" t="s">
        <v>16</v>
      </c>
      <c r="K44" s="222"/>
      <c r="L44" s="117" t="str">
        <f t="shared" si="2"/>
        <v>SR 8</v>
      </c>
      <c r="M44" s="107">
        <v>8</v>
      </c>
    </row>
    <row r="45" spans="1:13" ht="12.75">
      <c r="A45" s="207">
        <f>A42+Vorgaben!$D$3+Vorgaben!$D$5</f>
        <v>0.4027777777777778</v>
      </c>
      <c r="B45" s="208">
        <f t="shared" si="1"/>
        <v>17</v>
      </c>
      <c r="C45" s="209" t="str">
        <f>Spielplan1!C45</f>
        <v>Feld 1</v>
      </c>
      <c r="D45" s="210" t="str">
        <f>Spielplan1!D45</f>
        <v>Gr.A</v>
      </c>
      <c r="E45" s="211"/>
      <c r="F45" s="212" t="str">
        <f>Spielplan1!F45</f>
        <v>Mannschaft 2</v>
      </c>
      <c r="G45" s="211" t="s">
        <v>15</v>
      </c>
      <c r="H45" s="213" t="str">
        <f>Spielplan1!H45</f>
        <v>Mannschaft 5</v>
      </c>
      <c r="I45" s="205"/>
      <c r="J45" s="202" t="s">
        <v>16</v>
      </c>
      <c r="K45" s="206"/>
      <c r="L45" s="117" t="str">
        <f t="shared" si="2"/>
        <v>SR 1</v>
      </c>
      <c r="M45" s="107">
        <v>1</v>
      </c>
    </row>
    <row r="46" spans="1:13" ht="12.75">
      <c r="A46" s="207">
        <f aca="true" t="shared" si="4" ref="A46:A52">A45</f>
        <v>0.4027777777777778</v>
      </c>
      <c r="B46" s="208">
        <f t="shared" si="1"/>
        <v>18</v>
      </c>
      <c r="C46" s="209" t="str">
        <f>Spielplan1!C46</f>
        <v>Feld 2</v>
      </c>
      <c r="D46" s="210" t="str">
        <f>Spielplan1!D46</f>
        <v>Gr.A</v>
      </c>
      <c r="E46" s="211"/>
      <c r="F46" s="212" t="str">
        <f>Spielplan1!F46</f>
        <v>Mannschaft 1</v>
      </c>
      <c r="G46" s="211" t="s">
        <v>15</v>
      </c>
      <c r="H46" s="213" t="str">
        <f>Spielplan1!H46</f>
        <v>Mannschaft 3</v>
      </c>
      <c r="I46" s="205"/>
      <c r="J46" s="202" t="s">
        <v>16</v>
      </c>
      <c r="K46" s="206"/>
      <c r="L46" s="117" t="str">
        <f t="shared" si="2"/>
        <v>SR 2</v>
      </c>
      <c r="M46" s="107">
        <v>2</v>
      </c>
    </row>
    <row r="47" spans="1:13" ht="12.75">
      <c r="A47" s="207">
        <f t="shared" si="4"/>
        <v>0.4027777777777778</v>
      </c>
      <c r="B47" s="208">
        <f t="shared" si="1"/>
        <v>19</v>
      </c>
      <c r="C47" s="209" t="str">
        <f>Spielplan2!C45</f>
        <v>Feld 3</v>
      </c>
      <c r="D47" s="210" t="str">
        <f>Spielplan2!D45</f>
        <v>Gr.E</v>
      </c>
      <c r="E47" s="211"/>
      <c r="F47" s="212" t="str">
        <f>Spielplan2!F45</f>
        <v>Mannschaft 22</v>
      </c>
      <c r="G47" s="211" t="s">
        <v>15</v>
      </c>
      <c r="H47" s="213" t="str">
        <f>Spielplan2!H45</f>
        <v>Mannschaft 25</v>
      </c>
      <c r="I47" s="205"/>
      <c r="J47" s="202" t="s">
        <v>16</v>
      </c>
      <c r="K47" s="206"/>
      <c r="L47" s="117" t="str">
        <f t="shared" si="2"/>
        <v>SR 3</v>
      </c>
      <c r="M47" s="107">
        <v>3</v>
      </c>
    </row>
    <row r="48" spans="1:13" ht="12.75">
      <c r="A48" s="207">
        <f t="shared" si="4"/>
        <v>0.4027777777777778</v>
      </c>
      <c r="B48" s="208">
        <f t="shared" si="1"/>
        <v>20</v>
      </c>
      <c r="C48" s="209" t="str">
        <f>Spielplan2!C46</f>
        <v>Feld 4</v>
      </c>
      <c r="D48" s="210" t="str">
        <f>Spielplan2!D46</f>
        <v>Gr.E</v>
      </c>
      <c r="E48" s="211"/>
      <c r="F48" s="212" t="str">
        <f>Spielplan2!F46</f>
        <v>Mannschaft 21</v>
      </c>
      <c r="G48" s="211" t="s">
        <v>15</v>
      </c>
      <c r="H48" s="213" t="str">
        <f>Spielplan2!H46</f>
        <v>Mannschaft 23</v>
      </c>
      <c r="I48" s="205"/>
      <c r="J48" s="202" t="s">
        <v>16</v>
      </c>
      <c r="K48" s="206"/>
      <c r="L48" s="117" t="str">
        <f t="shared" si="2"/>
        <v>SR 4</v>
      </c>
      <c r="M48" s="107">
        <v>4</v>
      </c>
    </row>
    <row r="49" spans="1:13" ht="12.75">
      <c r="A49" s="207">
        <f t="shared" si="4"/>
        <v>0.4027777777777778</v>
      </c>
      <c r="B49" s="208">
        <f t="shared" si="1"/>
        <v>21</v>
      </c>
      <c r="C49" s="209" t="str">
        <f>Spielplan1!C49</f>
        <v>Feld 5</v>
      </c>
      <c r="D49" s="210" t="str">
        <f>Spielplan1!D49</f>
        <v>Gr.B</v>
      </c>
      <c r="E49" s="211"/>
      <c r="F49" s="212" t="str">
        <f>Spielplan1!F49</f>
        <v>Mannschaft 7</v>
      </c>
      <c r="G49" s="211" t="s">
        <v>15</v>
      </c>
      <c r="H49" s="213" t="str">
        <f>Spielplan1!H49</f>
        <v>Mannschaft 10</v>
      </c>
      <c r="I49" s="205"/>
      <c r="J49" s="202" t="s">
        <v>16</v>
      </c>
      <c r="K49" s="206"/>
      <c r="L49" s="117" t="str">
        <f t="shared" si="2"/>
        <v>SR 5</v>
      </c>
      <c r="M49" s="107">
        <v>5</v>
      </c>
    </row>
    <row r="50" spans="1:13" ht="12.75">
      <c r="A50" s="207">
        <f t="shared" si="4"/>
        <v>0.4027777777777778</v>
      </c>
      <c r="B50" s="208">
        <f t="shared" si="1"/>
        <v>22</v>
      </c>
      <c r="C50" s="209" t="str">
        <f>Spielplan1!C50</f>
        <v>Feld 6</v>
      </c>
      <c r="D50" s="210" t="str">
        <f>Spielplan1!D50</f>
        <v>Gr.B</v>
      </c>
      <c r="E50" s="211"/>
      <c r="F50" s="212" t="str">
        <f>Spielplan1!F50</f>
        <v>Mannschaft 6</v>
      </c>
      <c r="G50" s="211" t="s">
        <v>15</v>
      </c>
      <c r="H50" s="213" t="str">
        <f>Spielplan1!H50</f>
        <v>Mannschaft 8</v>
      </c>
      <c r="I50" s="205"/>
      <c r="J50" s="202" t="s">
        <v>16</v>
      </c>
      <c r="K50" s="206"/>
      <c r="L50" s="117" t="str">
        <f t="shared" si="2"/>
        <v>SR 6</v>
      </c>
      <c r="M50" s="107">
        <v>6</v>
      </c>
    </row>
    <row r="51" spans="1:13" ht="12.75">
      <c r="A51" s="207">
        <f t="shared" si="4"/>
        <v>0.4027777777777778</v>
      </c>
      <c r="B51" s="208">
        <f t="shared" si="1"/>
        <v>23</v>
      </c>
      <c r="C51" s="209" t="str">
        <f>Spielplan2!C49</f>
        <v>Feld 7</v>
      </c>
      <c r="D51" s="210" t="str">
        <f>Spielplan2!D49</f>
        <v>Gr.F</v>
      </c>
      <c r="E51" s="211"/>
      <c r="F51" s="212" t="str">
        <f>Spielplan2!F49</f>
        <v>Mannschaft 27</v>
      </c>
      <c r="G51" s="211" t="s">
        <v>15</v>
      </c>
      <c r="H51" s="213" t="str">
        <f>Spielplan2!H49</f>
        <v>Mannschaft 30</v>
      </c>
      <c r="I51" s="205"/>
      <c r="J51" s="202" t="s">
        <v>16</v>
      </c>
      <c r="K51" s="206"/>
      <c r="L51" s="117" t="str">
        <f t="shared" si="2"/>
        <v>SR 7</v>
      </c>
      <c r="M51" s="107">
        <v>7</v>
      </c>
    </row>
    <row r="52" spans="1:13" ht="12.75">
      <c r="A52" s="207">
        <f t="shared" si="4"/>
        <v>0.4027777777777778</v>
      </c>
      <c r="B52" s="208">
        <f t="shared" si="1"/>
        <v>24</v>
      </c>
      <c r="C52" s="209" t="str">
        <f>Spielplan2!C50</f>
        <v>Feld 8</v>
      </c>
      <c r="D52" s="210" t="str">
        <f>Spielplan2!D50</f>
        <v>Gr.F</v>
      </c>
      <c r="E52" s="211"/>
      <c r="F52" s="212" t="str">
        <f>Spielplan2!F50</f>
        <v>Mannschaft 26</v>
      </c>
      <c r="G52" s="211" t="s">
        <v>15</v>
      </c>
      <c r="H52" s="213" t="str">
        <f>Spielplan2!H50</f>
        <v>Mannschaft 28</v>
      </c>
      <c r="I52" s="205"/>
      <c r="J52" s="202" t="s">
        <v>16</v>
      </c>
      <c r="K52" s="206"/>
      <c r="L52" s="117" t="str">
        <f t="shared" si="2"/>
        <v>SR 8</v>
      </c>
      <c r="M52" s="107">
        <v>8</v>
      </c>
    </row>
    <row r="53" spans="1:13" ht="12.75">
      <c r="A53" s="214">
        <f>A50+Vorgaben!$D$3+Vorgaben!$D$5</f>
        <v>0.4166666666666667</v>
      </c>
      <c r="B53" s="215">
        <f t="shared" si="1"/>
        <v>25</v>
      </c>
      <c r="C53" s="216" t="str">
        <f>Spielplan1!C53</f>
        <v>Feld 1</v>
      </c>
      <c r="D53" s="217" t="str">
        <f>Spielplan1!D53</f>
        <v>Gr.C</v>
      </c>
      <c r="E53" s="218"/>
      <c r="F53" s="219" t="str">
        <f>Spielplan1!F53</f>
        <v>Mannschaft 12</v>
      </c>
      <c r="G53" s="218" t="s">
        <v>15</v>
      </c>
      <c r="H53" s="220" t="str">
        <f>Spielplan1!H53</f>
        <v>Mannschaft 15</v>
      </c>
      <c r="I53" s="221"/>
      <c r="J53" s="218" t="s">
        <v>16</v>
      </c>
      <c r="K53" s="222"/>
      <c r="L53" s="117" t="str">
        <f t="shared" si="2"/>
        <v>SR 1</v>
      </c>
      <c r="M53" s="107">
        <v>1</v>
      </c>
    </row>
    <row r="54" spans="1:13" ht="12.75">
      <c r="A54" s="214">
        <f aca="true" t="shared" si="5" ref="A54:A60">A53</f>
        <v>0.4166666666666667</v>
      </c>
      <c r="B54" s="215">
        <f t="shared" si="1"/>
        <v>26</v>
      </c>
      <c r="C54" s="216" t="str">
        <f>Spielplan1!C54</f>
        <v>Feld 2</v>
      </c>
      <c r="D54" s="217" t="str">
        <f>Spielplan1!D54</f>
        <v>Gr.C</v>
      </c>
      <c r="E54" s="218"/>
      <c r="F54" s="219" t="str">
        <f>Spielplan1!F54</f>
        <v>Mannschaft 11</v>
      </c>
      <c r="G54" s="218" t="s">
        <v>15</v>
      </c>
      <c r="H54" s="220" t="str">
        <f>Spielplan1!H54</f>
        <v>Mannschaft 13</v>
      </c>
      <c r="I54" s="221"/>
      <c r="J54" s="218" t="s">
        <v>16</v>
      </c>
      <c r="K54" s="222"/>
      <c r="L54" s="117" t="str">
        <f t="shared" si="2"/>
        <v>SR 2</v>
      </c>
      <c r="M54" s="107">
        <v>2</v>
      </c>
    </row>
    <row r="55" spans="1:13" ht="12.75">
      <c r="A55" s="214">
        <f t="shared" si="5"/>
        <v>0.4166666666666667</v>
      </c>
      <c r="B55" s="215">
        <f t="shared" si="1"/>
        <v>27</v>
      </c>
      <c r="C55" s="216" t="str">
        <f>Spielplan2!C53</f>
        <v>Feld 3</v>
      </c>
      <c r="D55" s="217" t="str">
        <f>Spielplan2!D53</f>
        <v>Gr.G</v>
      </c>
      <c r="E55" s="218"/>
      <c r="F55" s="219" t="str">
        <f>Spielplan2!F53</f>
        <v>Mannschaft 32</v>
      </c>
      <c r="G55" s="218" t="s">
        <v>15</v>
      </c>
      <c r="H55" s="220" t="str">
        <f>Spielplan2!H53</f>
        <v>Mannschaft 35</v>
      </c>
      <c r="I55" s="221"/>
      <c r="J55" s="218" t="s">
        <v>16</v>
      </c>
      <c r="K55" s="222"/>
      <c r="L55" s="117" t="str">
        <f t="shared" si="2"/>
        <v>SR 3</v>
      </c>
      <c r="M55" s="107">
        <v>3</v>
      </c>
    </row>
    <row r="56" spans="1:13" ht="12.75">
      <c r="A56" s="214">
        <f t="shared" si="5"/>
        <v>0.4166666666666667</v>
      </c>
      <c r="B56" s="215">
        <f t="shared" si="1"/>
        <v>28</v>
      </c>
      <c r="C56" s="216" t="str">
        <f>Spielplan2!C54</f>
        <v>Feld 4</v>
      </c>
      <c r="D56" s="217" t="str">
        <f>Spielplan2!D54</f>
        <v>Gr.G</v>
      </c>
      <c r="E56" s="218"/>
      <c r="F56" s="219" t="str">
        <f>Spielplan2!F54</f>
        <v>Mannschaft 31</v>
      </c>
      <c r="G56" s="218" t="s">
        <v>15</v>
      </c>
      <c r="H56" s="220" t="str">
        <f>Spielplan2!H54</f>
        <v>Mannschaft 33</v>
      </c>
      <c r="I56" s="221"/>
      <c r="J56" s="218" t="s">
        <v>16</v>
      </c>
      <c r="K56" s="222"/>
      <c r="L56" s="117" t="str">
        <f t="shared" si="2"/>
        <v>SR 4</v>
      </c>
      <c r="M56" s="107">
        <v>4</v>
      </c>
    </row>
    <row r="57" spans="1:13" ht="12.75">
      <c r="A57" s="214">
        <f t="shared" si="5"/>
        <v>0.4166666666666667</v>
      </c>
      <c r="B57" s="215">
        <f t="shared" si="1"/>
        <v>29</v>
      </c>
      <c r="C57" s="216" t="str">
        <f>Spielplan1!C57</f>
        <v>Feld 5</v>
      </c>
      <c r="D57" s="217" t="str">
        <f>Spielplan1!D57</f>
        <v>Gr.D</v>
      </c>
      <c r="E57" s="218"/>
      <c r="F57" s="219" t="str">
        <f>Spielplan1!F57</f>
        <v>Mannschaft 17</v>
      </c>
      <c r="G57" s="218" t="s">
        <v>15</v>
      </c>
      <c r="H57" s="220" t="str">
        <f>Spielplan1!H57</f>
        <v>Mannschaft 20</v>
      </c>
      <c r="I57" s="221"/>
      <c r="J57" s="218" t="s">
        <v>16</v>
      </c>
      <c r="K57" s="222"/>
      <c r="L57" s="117" t="str">
        <f t="shared" si="2"/>
        <v>SR 5</v>
      </c>
      <c r="M57" s="107">
        <v>5</v>
      </c>
    </row>
    <row r="58" spans="1:13" ht="12.75">
      <c r="A58" s="214">
        <f t="shared" si="5"/>
        <v>0.4166666666666667</v>
      </c>
      <c r="B58" s="215">
        <f t="shared" si="1"/>
        <v>30</v>
      </c>
      <c r="C58" s="216" t="str">
        <f>Spielplan1!C58</f>
        <v>Feld 6</v>
      </c>
      <c r="D58" s="217" t="str">
        <f>Spielplan1!D58</f>
        <v>Gr.D</v>
      </c>
      <c r="E58" s="218"/>
      <c r="F58" s="219" t="str">
        <f>Spielplan1!F58</f>
        <v>Mannschaft 16</v>
      </c>
      <c r="G58" s="218" t="s">
        <v>15</v>
      </c>
      <c r="H58" s="220" t="str">
        <f>Spielplan1!H58</f>
        <v>Mannschaft 18</v>
      </c>
      <c r="I58" s="221"/>
      <c r="J58" s="218" t="s">
        <v>16</v>
      </c>
      <c r="K58" s="222"/>
      <c r="L58" s="117" t="str">
        <f t="shared" si="2"/>
        <v>SR 6</v>
      </c>
      <c r="M58" s="107">
        <v>6</v>
      </c>
    </row>
    <row r="59" spans="1:13" ht="12.75">
      <c r="A59" s="214">
        <f t="shared" si="5"/>
        <v>0.4166666666666667</v>
      </c>
      <c r="B59" s="215">
        <f t="shared" si="1"/>
        <v>31</v>
      </c>
      <c r="C59" s="216" t="str">
        <f>Spielplan2!C57</f>
        <v>Feld 7</v>
      </c>
      <c r="D59" s="217" t="str">
        <f>Spielplan2!D57</f>
        <v>Gr.H</v>
      </c>
      <c r="E59" s="218"/>
      <c r="F59" s="219" t="str">
        <f>Spielplan2!F57</f>
        <v>Mannschaft 37</v>
      </c>
      <c r="G59" s="218" t="s">
        <v>15</v>
      </c>
      <c r="H59" s="220" t="str">
        <f>Spielplan2!H57</f>
        <v>Mannschaft 40</v>
      </c>
      <c r="I59" s="221"/>
      <c r="J59" s="218" t="s">
        <v>16</v>
      </c>
      <c r="K59" s="222"/>
      <c r="L59" s="117" t="str">
        <f t="shared" si="2"/>
        <v>SR 7</v>
      </c>
      <c r="M59" s="107">
        <v>7</v>
      </c>
    </row>
    <row r="60" spans="1:13" ht="12.75">
      <c r="A60" s="214">
        <f t="shared" si="5"/>
        <v>0.4166666666666667</v>
      </c>
      <c r="B60" s="215">
        <f t="shared" si="1"/>
        <v>32</v>
      </c>
      <c r="C60" s="216" t="str">
        <f>Spielplan2!C58</f>
        <v>Feld 8</v>
      </c>
      <c r="D60" s="217" t="str">
        <f>Spielplan2!D58</f>
        <v>Gr.H</v>
      </c>
      <c r="E60" s="218"/>
      <c r="F60" s="219" t="str">
        <f>Spielplan2!F58</f>
        <v>Mannschaft 36</v>
      </c>
      <c r="G60" s="218" t="s">
        <v>15</v>
      </c>
      <c r="H60" s="220" t="str">
        <f>Spielplan2!H58</f>
        <v>Mannschaft 38</v>
      </c>
      <c r="I60" s="221"/>
      <c r="J60" s="218" t="s">
        <v>16</v>
      </c>
      <c r="K60" s="222"/>
      <c r="L60" s="117" t="str">
        <f t="shared" si="2"/>
        <v>SR 8</v>
      </c>
      <c r="M60" s="107">
        <v>8</v>
      </c>
    </row>
    <row r="61" spans="1:13" ht="12.75">
      <c r="A61" s="207">
        <f>A58+Vorgaben!$D$3+Vorgaben!$D$5</f>
        <v>0.4305555555555556</v>
      </c>
      <c r="B61" s="208">
        <f t="shared" si="1"/>
        <v>33</v>
      </c>
      <c r="C61" s="209" t="str">
        <f>Spielplan1!C61</f>
        <v>Feld 1</v>
      </c>
      <c r="D61" s="210" t="str">
        <f>Spielplan1!D61</f>
        <v>Gr.A</v>
      </c>
      <c r="E61" s="211"/>
      <c r="F61" s="212" t="str">
        <f>Spielplan1!F61</f>
        <v>Mannschaft 4</v>
      </c>
      <c r="G61" s="211" t="s">
        <v>15</v>
      </c>
      <c r="H61" s="213" t="str">
        <f>Spielplan1!H61</f>
        <v>Mannschaft 5</v>
      </c>
      <c r="I61" s="205"/>
      <c r="J61" s="202" t="s">
        <v>16</v>
      </c>
      <c r="K61" s="206"/>
      <c r="L61" s="117" t="str">
        <f t="shared" si="2"/>
        <v>SR 1</v>
      </c>
      <c r="M61" s="107">
        <v>1</v>
      </c>
    </row>
    <row r="62" spans="1:13" ht="12.75">
      <c r="A62" s="207">
        <f aca="true" t="shared" si="6" ref="A62:A68">A61</f>
        <v>0.4305555555555556</v>
      </c>
      <c r="B62" s="208">
        <f t="shared" si="1"/>
        <v>34</v>
      </c>
      <c r="C62" s="209" t="str">
        <f>Spielplan1!C62</f>
        <v>Feld 2</v>
      </c>
      <c r="D62" s="210" t="str">
        <f>Spielplan1!D62</f>
        <v>Gr.A</v>
      </c>
      <c r="E62" s="211"/>
      <c r="F62" s="212" t="str">
        <f>Spielplan1!F62</f>
        <v>Mannschaft 3</v>
      </c>
      <c r="G62" s="211" t="s">
        <v>15</v>
      </c>
      <c r="H62" s="213" t="str">
        <f>Spielplan1!H62</f>
        <v>Mannschaft 2</v>
      </c>
      <c r="I62" s="205"/>
      <c r="J62" s="202" t="s">
        <v>16</v>
      </c>
      <c r="K62" s="206"/>
      <c r="L62" s="117" t="str">
        <f t="shared" si="2"/>
        <v>SR 2</v>
      </c>
      <c r="M62" s="107">
        <v>2</v>
      </c>
    </row>
    <row r="63" spans="1:13" ht="12.75">
      <c r="A63" s="207">
        <f t="shared" si="6"/>
        <v>0.4305555555555556</v>
      </c>
      <c r="B63" s="208">
        <f t="shared" si="1"/>
        <v>35</v>
      </c>
      <c r="C63" s="209" t="str">
        <f>Spielplan2!C61</f>
        <v>Feld 3</v>
      </c>
      <c r="D63" s="210" t="str">
        <f>Spielplan2!D61</f>
        <v>Gr.E</v>
      </c>
      <c r="E63" s="211"/>
      <c r="F63" s="212" t="str">
        <f>Spielplan2!F61</f>
        <v>Mannschaft 24</v>
      </c>
      <c r="G63" s="211" t="s">
        <v>15</v>
      </c>
      <c r="H63" s="213" t="str">
        <f>Spielplan2!H61</f>
        <v>Mannschaft 25</v>
      </c>
      <c r="I63" s="205"/>
      <c r="J63" s="202" t="s">
        <v>16</v>
      </c>
      <c r="K63" s="206"/>
      <c r="L63" s="117" t="str">
        <f t="shared" si="2"/>
        <v>SR 3</v>
      </c>
      <c r="M63" s="107">
        <v>3</v>
      </c>
    </row>
    <row r="64" spans="1:13" ht="12.75">
      <c r="A64" s="207">
        <f t="shared" si="6"/>
        <v>0.4305555555555556</v>
      </c>
      <c r="B64" s="208">
        <f t="shared" si="1"/>
        <v>36</v>
      </c>
      <c r="C64" s="209" t="str">
        <f>Spielplan2!C62</f>
        <v>Feld 4</v>
      </c>
      <c r="D64" s="210" t="str">
        <f>Spielplan2!D62</f>
        <v>Gr.E</v>
      </c>
      <c r="E64" s="211"/>
      <c r="F64" s="212" t="str">
        <f>Spielplan2!F62</f>
        <v>Mannschaft 23</v>
      </c>
      <c r="G64" s="211" t="s">
        <v>15</v>
      </c>
      <c r="H64" s="213" t="str">
        <f>Spielplan2!H62</f>
        <v>Mannschaft 22</v>
      </c>
      <c r="I64" s="205"/>
      <c r="J64" s="202" t="s">
        <v>16</v>
      </c>
      <c r="K64" s="206"/>
      <c r="L64" s="117" t="str">
        <f t="shared" si="2"/>
        <v>SR 4</v>
      </c>
      <c r="M64" s="107">
        <v>4</v>
      </c>
    </row>
    <row r="65" spans="1:13" ht="12.75">
      <c r="A65" s="207">
        <f t="shared" si="6"/>
        <v>0.4305555555555556</v>
      </c>
      <c r="B65" s="208">
        <f aca="true" t="shared" si="7" ref="B65:B96">B64+1</f>
        <v>37</v>
      </c>
      <c r="C65" s="209" t="str">
        <f>Spielplan1!C65</f>
        <v>Feld 5</v>
      </c>
      <c r="D65" s="210" t="str">
        <f>Spielplan1!D65</f>
        <v>Gr.B</v>
      </c>
      <c r="E65" s="211"/>
      <c r="F65" s="212" t="str">
        <f>Spielplan1!F65</f>
        <v>Mannschaft 9</v>
      </c>
      <c r="G65" s="211" t="s">
        <v>15</v>
      </c>
      <c r="H65" s="213" t="str">
        <f>Spielplan1!H65</f>
        <v>Mannschaft 10</v>
      </c>
      <c r="I65" s="205"/>
      <c r="J65" s="202" t="s">
        <v>16</v>
      </c>
      <c r="K65" s="206"/>
      <c r="L65" s="117" t="str">
        <f t="shared" si="2"/>
        <v>SR 5</v>
      </c>
      <c r="M65" s="107">
        <v>5</v>
      </c>
    </row>
    <row r="66" spans="1:13" ht="12.75">
      <c r="A66" s="207">
        <f t="shared" si="6"/>
        <v>0.4305555555555556</v>
      </c>
      <c r="B66" s="208">
        <f t="shared" si="7"/>
        <v>38</v>
      </c>
      <c r="C66" s="209" t="str">
        <f>Spielplan1!C66</f>
        <v>Feld 6</v>
      </c>
      <c r="D66" s="210" t="str">
        <f>Spielplan1!D66</f>
        <v>Gr.B</v>
      </c>
      <c r="E66" s="211"/>
      <c r="F66" s="212" t="str">
        <f>Spielplan1!F66</f>
        <v>Mannschaft 8</v>
      </c>
      <c r="G66" s="211" t="s">
        <v>15</v>
      </c>
      <c r="H66" s="213" t="str">
        <f>Spielplan1!H66</f>
        <v>Mannschaft 7</v>
      </c>
      <c r="I66" s="205"/>
      <c r="J66" s="202" t="s">
        <v>16</v>
      </c>
      <c r="K66" s="206"/>
      <c r="L66" s="117" t="str">
        <f t="shared" si="2"/>
        <v>SR 6</v>
      </c>
      <c r="M66" s="107">
        <v>6</v>
      </c>
    </row>
    <row r="67" spans="1:13" ht="12.75">
      <c r="A67" s="207">
        <f t="shared" si="6"/>
        <v>0.4305555555555556</v>
      </c>
      <c r="B67" s="208">
        <f t="shared" si="7"/>
        <v>39</v>
      </c>
      <c r="C67" s="209" t="str">
        <f>Spielplan2!C65</f>
        <v>Feld 7</v>
      </c>
      <c r="D67" s="210" t="str">
        <f>Spielplan2!D65</f>
        <v>Gr.F</v>
      </c>
      <c r="E67" s="211"/>
      <c r="F67" s="212" t="str">
        <f>Spielplan2!F65</f>
        <v>Mannschaft 29</v>
      </c>
      <c r="G67" s="211" t="s">
        <v>15</v>
      </c>
      <c r="H67" s="213" t="str">
        <f>Spielplan2!H65</f>
        <v>Mannschaft 30</v>
      </c>
      <c r="I67" s="205"/>
      <c r="J67" s="202" t="s">
        <v>16</v>
      </c>
      <c r="K67" s="206"/>
      <c r="L67" s="117" t="str">
        <f t="shared" si="2"/>
        <v>SR 7</v>
      </c>
      <c r="M67" s="107">
        <v>7</v>
      </c>
    </row>
    <row r="68" spans="1:13" ht="12.75">
      <c r="A68" s="207">
        <f t="shared" si="6"/>
        <v>0.4305555555555556</v>
      </c>
      <c r="B68" s="208">
        <f t="shared" si="7"/>
        <v>40</v>
      </c>
      <c r="C68" s="209" t="str">
        <f>Spielplan2!C66</f>
        <v>Feld 8</v>
      </c>
      <c r="D68" s="210" t="str">
        <f>Spielplan2!D66</f>
        <v>Gr.F</v>
      </c>
      <c r="E68" s="211"/>
      <c r="F68" s="212" t="str">
        <f>Spielplan2!F66</f>
        <v>Mannschaft 28</v>
      </c>
      <c r="G68" s="211" t="s">
        <v>15</v>
      </c>
      <c r="H68" s="213" t="str">
        <f>Spielplan2!H66</f>
        <v>Mannschaft 27</v>
      </c>
      <c r="I68" s="205"/>
      <c r="J68" s="202" t="s">
        <v>16</v>
      </c>
      <c r="K68" s="206"/>
      <c r="L68" s="117" t="str">
        <f t="shared" si="2"/>
        <v>SR 8</v>
      </c>
      <c r="M68" s="107">
        <v>8</v>
      </c>
    </row>
    <row r="69" spans="1:13" ht="12.75">
      <c r="A69" s="214">
        <f>A66+Vorgaben!$D$3+Vorgaben!$D$5</f>
        <v>0.4444444444444445</v>
      </c>
      <c r="B69" s="215">
        <f t="shared" si="7"/>
        <v>41</v>
      </c>
      <c r="C69" s="216" t="str">
        <f>Spielplan1!C69</f>
        <v>Feld 1</v>
      </c>
      <c r="D69" s="217" t="str">
        <f>Spielplan1!D69</f>
        <v>Gr.C</v>
      </c>
      <c r="E69" s="218"/>
      <c r="F69" s="219" t="str">
        <f>Spielplan1!F69</f>
        <v>Mannschaft 14</v>
      </c>
      <c r="G69" s="218" t="s">
        <v>15</v>
      </c>
      <c r="H69" s="220" t="str">
        <f>Spielplan1!H69</f>
        <v>Mannschaft 15</v>
      </c>
      <c r="I69" s="221"/>
      <c r="J69" s="218" t="s">
        <v>16</v>
      </c>
      <c r="K69" s="222"/>
      <c r="L69" s="117" t="str">
        <f t="shared" si="2"/>
        <v>SR 1</v>
      </c>
      <c r="M69" s="107">
        <v>1</v>
      </c>
    </row>
    <row r="70" spans="1:13" ht="12.75">
      <c r="A70" s="214">
        <f aca="true" t="shared" si="8" ref="A70:A76">A69</f>
        <v>0.4444444444444445</v>
      </c>
      <c r="B70" s="215">
        <f t="shared" si="7"/>
        <v>42</v>
      </c>
      <c r="C70" s="216" t="str">
        <f>Spielplan1!C70</f>
        <v>Feld 2</v>
      </c>
      <c r="D70" s="217" t="str">
        <f>Spielplan1!D70</f>
        <v>Gr.C</v>
      </c>
      <c r="E70" s="218"/>
      <c r="F70" s="219" t="str">
        <f>Spielplan1!F70</f>
        <v>Mannschaft 13</v>
      </c>
      <c r="G70" s="218" t="s">
        <v>15</v>
      </c>
      <c r="H70" s="220" t="str">
        <f>Spielplan1!H70</f>
        <v>Mannschaft 12</v>
      </c>
      <c r="I70" s="221"/>
      <c r="J70" s="218" t="s">
        <v>16</v>
      </c>
      <c r="K70" s="222"/>
      <c r="L70" s="117" t="str">
        <f t="shared" si="2"/>
        <v>SR 2</v>
      </c>
      <c r="M70" s="107">
        <v>2</v>
      </c>
    </row>
    <row r="71" spans="1:13" ht="12.75">
      <c r="A71" s="214">
        <f t="shared" si="8"/>
        <v>0.4444444444444445</v>
      </c>
      <c r="B71" s="215">
        <f t="shared" si="7"/>
        <v>43</v>
      </c>
      <c r="C71" s="216" t="str">
        <f>Spielplan2!C69</f>
        <v>Feld 3</v>
      </c>
      <c r="D71" s="217" t="str">
        <f>Spielplan2!D69</f>
        <v>Gr.G</v>
      </c>
      <c r="E71" s="218"/>
      <c r="F71" s="219" t="str">
        <f>Spielplan2!F69</f>
        <v>Mannschaft 34</v>
      </c>
      <c r="G71" s="218" t="s">
        <v>15</v>
      </c>
      <c r="H71" s="220" t="str">
        <f>Spielplan2!H69</f>
        <v>Mannschaft 35</v>
      </c>
      <c r="I71" s="221"/>
      <c r="J71" s="218" t="s">
        <v>16</v>
      </c>
      <c r="K71" s="222"/>
      <c r="L71" s="117" t="str">
        <f t="shared" si="2"/>
        <v>SR 3</v>
      </c>
      <c r="M71" s="107">
        <v>3</v>
      </c>
    </row>
    <row r="72" spans="1:13" ht="12.75">
      <c r="A72" s="214">
        <f t="shared" si="8"/>
        <v>0.4444444444444445</v>
      </c>
      <c r="B72" s="215">
        <f t="shared" si="7"/>
        <v>44</v>
      </c>
      <c r="C72" s="216" t="str">
        <f>Spielplan2!C70</f>
        <v>Feld 4</v>
      </c>
      <c r="D72" s="217" t="str">
        <f>Spielplan2!D70</f>
        <v>Gr.G</v>
      </c>
      <c r="E72" s="218"/>
      <c r="F72" s="219" t="str">
        <f>Spielplan2!F70</f>
        <v>Mannschaft 33</v>
      </c>
      <c r="G72" s="218" t="s">
        <v>15</v>
      </c>
      <c r="H72" s="220" t="str">
        <f>Spielplan2!H70</f>
        <v>Mannschaft 32</v>
      </c>
      <c r="I72" s="221"/>
      <c r="J72" s="218" t="s">
        <v>16</v>
      </c>
      <c r="K72" s="222"/>
      <c r="L72" s="117" t="str">
        <f t="shared" si="2"/>
        <v>SR 4</v>
      </c>
      <c r="M72" s="107">
        <v>4</v>
      </c>
    </row>
    <row r="73" spans="1:13" ht="12.75">
      <c r="A73" s="214">
        <f t="shared" si="8"/>
        <v>0.4444444444444445</v>
      </c>
      <c r="B73" s="215">
        <f t="shared" si="7"/>
        <v>45</v>
      </c>
      <c r="C73" s="216" t="str">
        <f>Spielplan1!C73</f>
        <v>Feld 5</v>
      </c>
      <c r="D73" s="217" t="str">
        <f>Spielplan1!D73</f>
        <v>Gr.D</v>
      </c>
      <c r="E73" s="218"/>
      <c r="F73" s="219" t="str">
        <f>Spielplan1!F73</f>
        <v>Mannschaft 19</v>
      </c>
      <c r="G73" s="218" t="s">
        <v>15</v>
      </c>
      <c r="H73" s="220" t="str">
        <f>Spielplan1!H73</f>
        <v>Mannschaft 20</v>
      </c>
      <c r="I73" s="221"/>
      <c r="J73" s="218" t="s">
        <v>16</v>
      </c>
      <c r="K73" s="222"/>
      <c r="L73" s="117" t="str">
        <f t="shared" si="2"/>
        <v>SR 5</v>
      </c>
      <c r="M73" s="107">
        <v>5</v>
      </c>
    </row>
    <row r="74" spans="1:13" ht="12.75">
      <c r="A74" s="214">
        <f t="shared" si="8"/>
        <v>0.4444444444444445</v>
      </c>
      <c r="B74" s="215">
        <f t="shared" si="7"/>
        <v>46</v>
      </c>
      <c r="C74" s="216" t="str">
        <f>Spielplan1!C74</f>
        <v>Feld 6</v>
      </c>
      <c r="D74" s="217" t="str">
        <f>Spielplan1!D74</f>
        <v>Gr.D</v>
      </c>
      <c r="E74" s="218"/>
      <c r="F74" s="219" t="str">
        <f>Spielplan1!F74</f>
        <v>Mannschaft 18</v>
      </c>
      <c r="G74" s="218" t="s">
        <v>15</v>
      </c>
      <c r="H74" s="220" t="str">
        <f>Spielplan1!H74</f>
        <v>Mannschaft 17</v>
      </c>
      <c r="I74" s="221"/>
      <c r="J74" s="218" t="s">
        <v>16</v>
      </c>
      <c r="K74" s="222"/>
      <c r="L74" s="117" t="str">
        <f t="shared" si="2"/>
        <v>SR 6</v>
      </c>
      <c r="M74" s="107">
        <v>6</v>
      </c>
    </row>
    <row r="75" spans="1:13" ht="12.75">
      <c r="A75" s="214">
        <f t="shared" si="8"/>
        <v>0.4444444444444445</v>
      </c>
      <c r="B75" s="215">
        <f t="shared" si="7"/>
        <v>47</v>
      </c>
      <c r="C75" s="216" t="str">
        <f>Spielplan2!C73</f>
        <v>Feld 7</v>
      </c>
      <c r="D75" s="217" t="str">
        <f>Spielplan2!D73</f>
        <v>Gr.H</v>
      </c>
      <c r="E75" s="218"/>
      <c r="F75" s="219" t="str">
        <f>Spielplan2!F73</f>
        <v>Mannschaft 39</v>
      </c>
      <c r="G75" s="218" t="s">
        <v>15</v>
      </c>
      <c r="H75" s="220" t="str">
        <f>Spielplan2!H73</f>
        <v>Mannschaft 40</v>
      </c>
      <c r="I75" s="221"/>
      <c r="J75" s="218" t="s">
        <v>16</v>
      </c>
      <c r="K75" s="222"/>
      <c r="L75" s="117" t="str">
        <f t="shared" si="2"/>
        <v>SR 7</v>
      </c>
      <c r="M75" s="107">
        <v>7</v>
      </c>
    </row>
    <row r="76" spans="1:13" ht="12.75">
      <c r="A76" s="214">
        <f t="shared" si="8"/>
        <v>0.4444444444444445</v>
      </c>
      <c r="B76" s="215">
        <f t="shared" si="7"/>
        <v>48</v>
      </c>
      <c r="C76" s="216" t="str">
        <f>Spielplan2!C74</f>
        <v>Feld 8</v>
      </c>
      <c r="D76" s="217" t="str">
        <f>Spielplan2!D74</f>
        <v>Gr.H</v>
      </c>
      <c r="E76" s="218"/>
      <c r="F76" s="219" t="str">
        <f>Spielplan2!F74</f>
        <v>Mannschaft 38</v>
      </c>
      <c r="G76" s="218" t="s">
        <v>15</v>
      </c>
      <c r="H76" s="220" t="str">
        <f>Spielplan2!H74</f>
        <v>Mannschaft 37</v>
      </c>
      <c r="I76" s="221"/>
      <c r="J76" s="218" t="s">
        <v>16</v>
      </c>
      <c r="K76" s="222"/>
      <c r="L76" s="117" t="str">
        <f t="shared" si="2"/>
        <v>SR 8</v>
      </c>
      <c r="M76" s="107">
        <v>8</v>
      </c>
    </row>
    <row r="77" spans="1:13" ht="12.75">
      <c r="A77" s="207">
        <f>A74+Vorgaben!$D$3+Vorgaben!$D$5</f>
        <v>0.45833333333333337</v>
      </c>
      <c r="B77" s="208">
        <f t="shared" si="7"/>
        <v>49</v>
      </c>
      <c r="C77" s="209" t="str">
        <f>Spielplan1!C77</f>
        <v>Feld 1</v>
      </c>
      <c r="D77" s="210" t="str">
        <f>Spielplan1!D77</f>
        <v>Gr.A</v>
      </c>
      <c r="E77" s="211"/>
      <c r="F77" s="212" t="str">
        <f>Spielplan1!F77</f>
        <v>Mannschaft 5</v>
      </c>
      <c r="G77" s="211" t="s">
        <v>15</v>
      </c>
      <c r="H77" s="213" t="str">
        <f>Spielplan1!H77</f>
        <v>Mannschaft 1</v>
      </c>
      <c r="I77" s="205"/>
      <c r="J77" s="202" t="s">
        <v>16</v>
      </c>
      <c r="K77" s="206"/>
      <c r="L77" s="117" t="str">
        <f t="shared" si="2"/>
        <v>SR 9</v>
      </c>
      <c r="M77" s="107">
        <v>9</v>
      </c>
    </row>
    <row r="78" spans="1:13" ht="12.75">
      <c r="A78" s="207">
        <f aca="true" t="shared" si="9" ref="A78:A84">A77</f>
        <v>0.45833333333333337</v>
      </c>
      <c r="B78" s="208">
        <f t="shared" si="7"/>
        <v>50</v>
      </c>
      <c r="C78" s="209" t="str">
        <f>Spielplan1!C78</f>
        <v>Feld 2</v>
      </c>
      <c r="D78" s="210" t="str">
        <f>Spielplan1!D78</f>
        <v>Gr.A</v>
      </c>
      <c r="E78" s="211"/>
      <c r="F78" s="212" t="str">
        <f>Spielplan1!F78</f>
        <v>Mannschaft 2</v>
      </c>
      <c r="G78" s="211" t="s">
        <v>15</v>
      </c>
      <c r="H78" s="213" t="str">
        <f>Spielplan1!H78</f>
        <v>Mannschaft 4</v>
      </c>
      <c r="I78" s="205"/>
      <c r="J78" s="202" t="s">
        <v>16</v>
      </c>
      <c r="K78" s="206"/>
      <c r="L78" s="117" t="str">
        <f t="shared" si="2"/>
        <v>SR 10</v>
      </c>
      <c r="M78" s="107">
        <v>10</v>
      </c>
    </row>
    <row r="79" spans="1:13" ht="12.75">
      <c r="A79" s="207">
        <f t="shared" si="9"/>
        <v>0.45833333333333337</v>
      </c>
      <c r="B79" s="208">
        <f t="shared" si="7"/>
        <v>51</v>
      </c>
      <c r="C79" s="209" t="str">
        <f>Spielplan2!C77</f>
        <v>Feld 3</v>
      </c>
      <c r="D79" s="210" t="str">
        <f>Spielplan2!D77</f>
        <v>Gr.E</v>
      </c>
      <c r="E79" s="211"/>
      <c r="F79" s="212" t="str">
        <f>Spielplan2!F77</f>
        <v>Mannschaft 25</v>
      </c>
      <c r="G79" s="211" t="s">
        <v>15</v>
      </c>
      <c r="H79" s="213" t="str">
        <f>Spielplan2!H77</f>
        <v>Mannschaft 21</v>
      </c>
      <c r="I79" s="205"/>
      <c r="J79" s="202" t="s">
        <v>16</v>
      </c>
      <c r="K79" s="206"/>
      <c r="L79" s="117" t="str">
        <f t="shared" si="2"/>
        <v>SR 11</v>
      </c>
      <c r="M79" s="107">
        <v>11</v>
      </c>
    </row>
    <row r="80" spans="1:13" ht="12.75">
      <c r="A80" s="207">
        <f t="shared" si="9"/>
        <v>0.45833333333333337</v>
      </c>
      <c r="B80" s="208">
        <f t="shared" si="7"/>
        <v>52</v>
      </c>
      <c r="C80" s="209" t="str">
        <f>Spielplan2!C78</f>
        <v>Feld 4</v>
      </c>
      <c r="D80" s="210" t="str">
        <f>Spielplan2!D78</f>
        <v>Gr.E</v>
      </c>
      <c r="E80" s="211"/>
      <c r="F80" s="212" t="str">
        <f>Spielplan2!F78</f>
        <v>Mannschaft 22</v>
      </c>
      <c r="G80" s="211" t="s">
        <v>15</v>
      </c>
      <c r="H80" s="213" t="str">
        <f>Spielplan2!H78</f>
        <v>Mannschaft 24</v>
      </c>
      <c r="I80" s="205"/>
      <c r="J80" s="202" t="s">
        <v>16</v>
      </c>
      <c r="K80" s="206"/>
      <c r="L80" s="117" t="str">
        <f t="shared" si="2"/>
        <v>SR12</v>
      </c>
      <c r="M80" s="107">
        <v>12</v>
      </c>
    </row>
    <row r="81" spans="1:13" ht="12.75">
      <c r="A81" s="207">
        <f t="shared" si="9"/>
        <v>0.45833333333333337</v>
      </c>
      <c r="B81" s="208">
        <f t="shared" si="7"/>
        <v>53</v>
      </c>
      <c r="C81" s="209" t="str">
        <f>Spielplan1!C81</f>
        <v>Feld 5</v>
      </c>
      <c r="D81" s="210" t="str">
        <f>Spielplan1!D81</f>
        <v>Gr.B</v>
      </c>
      <c r="E81" s="211"/>
      <c r="F81" s="212" t="str">
        <f>Spielplan1!F81</f>
        <v>Mannschaft 10</v>
      </c>
      <c r="G81" s="211" t="s">
        <v>15</v>
      </c>
      <c r="H81" s="213" t="str">
        <f>Spielplan1!H81</f>
        <v>Mannschaft 6</v>
      </c>
      <c r="I81" s="205"/>
      <c r="J81" s="202" t="s">
        <v>16</v>
      </c>
      <c r="K81" s="206"/>
      <c r="L81" s="117" t="str">
        <f t="shared" si="2"/>
        <v>SR13</v>
      </c>
      <c r="M81" s="107">
        <v>13</v>
      </c>
    </row>
    <row r="82" spans="1:13" ht="12.75">
      <c r="A82" s="207">
        <f t="shared" si="9"/>
        <v>0.45833333333333337</v>
      </c>
      <c r="B82" s="208">
        <f t="shared" si="7"/>
        <v>54</v>
      </c>
      <c r="C82" s="209" t="str">
        <f>Spielplan1!C82</f>
        <v>Feld 6</v>
      </c>
      <c r="D82" s="210" t="str">
        <f>Spielplan1!D82</f>
        <v>Gr.B</v>
      </c>
      <c r="E82" s="211"/>
      <c r="F82" s="212" t="str">
        <f>Spielplan1!F82</f>
        <v>Mannschaft 7</v>
      </c>
      <c r="G82" s="211" t="s">
        <v>15</v>
      </c>
      <c r="H82" s="213" t="str">
        <f>Spielplan1!H82</f>
        <v>Mannschaft 9</v>
      </c>
      <c r="I82" s="205"/>
      <c r="J82" s="202" t="s">
        <v>16</v>
      </c>
      <c r="K82" s="206"/>
      <c r="L82" s="117" t="str">
        <f t="shared" si="2"/>
        <v>SR14</v>
      </c>
      <c r="M82" s="107">
        <v>14</v>
      </c>
    </row>
    <row r="83" spans="1:13" ht="12.75">
      <c r="A83" s="207">
        <f t="shared" si="9"/>
        <v>0.45833333333333337</v>
      </c>
      <c r="B83" s="208">
        <f t="shared" si="7"/>
        <v>55</v>
      </c>
      <c r="C83" s="209" t="str">
        <f>Spielplan2!C81</f>
        <v>Feld 7</v>
      </c>
      <c r="D83" s="210" t="str">
        <f>Spielplan2!D81</f>
        <v>Gr.F</v>
      </c>
      <c r="E83" s="211"/>
      <c r="F83" s="212" t="str">
        <f>Spielplan2!F81</f>
        <v>Mannschaft 30</v>
      </c>
      <c r="G83" s="211" t="s">
        <v>15</v>
      </c>
      <c r="H83" s="213" t="str">
        <f>Spielplan2!H81</f>
        <v>Mannschaft 26</v>
      </c>
      <c r="I83" s="205"/>
      <c r="J83" s="202" t="s">
        <v>16</v>
      </c>
      <c r="K83" s="206"/>
      <c r="L83" s="117" t="str">
        <f t="shared" si="2"/>
        <v>SR15</v>
      </c>
      <c r="M83" s="107">
        <v>15</v>
      </c>
    </row>
    <row r="84" spans="1:13" ht="12.75">
      <c r="A84" s="207">
        <f t="shared" si="9"/>
        <v>0.45833333333333337</v>
      </c>
      <c r="B84" s="208">
        <f t="shared" si="7"/>
        <v>56</v>
      </c>
      <c r="C84" s="209" t="str">
        <f>Spielplan2!C82</f>
        <v>Feld 8</v>
      </c>
      <c r="D84" s="210" t="str">
        <f>Spielplan2!D82</f>
        <v>Gr.F</v>
      </c>
      <c r="E84" s="211"/>
      <c r="F84" s="212" t="str">
        <f>Spielplan2!F82</f>
        <v>Mannschaft 27</v>
      </c>
      <c r="G84" s="211" t="s">
        <v>15</v>
      </c>
      <c r="H84" s="213" t="str">
        <f>Spielplan2!H82</f>
        <v>Mannschaft 29</v>
      </c>
      <c r="I84" s="205"/>
      <c r="J84" s="202" t="s">
        <v>16</v>
      </c>
      <c r="K84" s="206"/>
      <c r="L84" s="117" t="str">
        <f t="shared" si="2"/>
        <v>SR16</v>
      </c>
      <c r="M84" s="107">
        <v>16</v>
      </c>
    </row>
    <row r="85" spans="1:13" ht="12.75">
      <c r="A85" s="214">
        <f>A82+Vorgaben!$D$3+Vorgaben!$D$5</f>
        <v>0.47222222222222227</v>
      </c>
      <c r="B85" s="215">
        <f t="shared" si="7"/>
        <v>57</v>
      </c>
      <c r="C85" s="216" t="str">
        <f>Spielplan1!C85</f>
        <v>Feld 1</v>
      </c>
      <c r="D85" s="217" t="str">
        <f>Spielplan1!D85</f>
        <v>Gr.C</v>
      </c>
      <c r="E85" s="218"/>
      <c r="F85" s="219" t="str">
        <f>Spielplan1!F85</f>
        <v>Mannschaft 15</v>
      </c>
      <c r="G85" s="218" t="s">
        <v>15</v>
      </c>
      <c r="H85" s="220" t="str">
        <f>Spielplan1!H85</f>
        <v>Mannschaft 11</v>
      </c>
      <c r="I85" s="221"/>
      <c r="J85" s="218" t="s">
        <v>16</v>
      </c>
      <c r="K85" s="222"/>
      <c r="L85" s="117" t="str">
        <f t="shared" si="2"/>
        <v>SR 9</v>
      </c>
      <c r="M85" s="107">
        <v>9</v>
      </c>
    </row>
    <row r="86" spans="1:13" ht="12.75">
      <c r="A86" s="214">
        <f aca="true" t="shared" si="10" ref="A86:A92">A85</f>
        <v>0.47222222222222227</v>
      </c>
      <c r="B86" s="215">
        <f t="shared" si="7"/>
        <v>58</v>
      </c>
      <c r="C86" s="216" t="str">
        <f>Spielplan1!C86</f>
        <v>Feld 2</v>
      </c>
      <c r="D86" s="217" t="str">
        <f>Spielplan1!D86</f>
        <v>Gr.C</v>
      </c>
      <c r="E86" s="218"/>
      <c r="F86" s="219" t="str">
        <f>Spielplan1!F86</f>
        <v>Mannschaft 12</v>
      </c>
      <c r="G86" s="218" t="s">
        <v>15</v>
      </c>
      <c r="H86" s="220" t="str">
        <f>Spielplan1!H86</f>
        <v>Mannschaft 14</v>
      </c>
      <c r="I86" s="221"/>
      <c r="J86" s="218" t="s">
        <v>16</v>
      </c>
      <c r="K86" s="222"/>
      <c r="L86" s="117" t="str">
        <f t="shared" si="2"/>
        <v>SR 10</v>
      </c>
      <c r="M86" s="107">
        <v>10</v>
      </c>
    </row>
    <row r="87" spans="1:13" ht="12.75">
      <c r="A87" s="214">
        <f t="shared" si="10"/>
        <v>0.47222222222222227</v>
      </c>
      <c r="B87" s="215">
        <f t="shared" si="7"/>
        <v>59</v>
      </c>
      <c r="C87" s="216" t="str">
        <f>Spielplan2!C85</f>
        <v>Feld 3</v>
      </c>
      <c r="D87" s="217" t="str">
        <f>Spielplan2!D85</f>
        <v>Gr.G</v>
      </c>
      <c r="E87" s="218"/>
      <c r="F87" s="219" t="str">
        <f>Spielplan2!F85</f>
        <v>Mannschaft 35</v>
      </c>
      <c r="G87" s="218" t="s">
        <v>15</v>
      </c>
      <c r="H87" s="220" t="str">
        <f>Spielplan2!H85</f>
        <v>Mannschaft 31</v>
      </c>
      <c r="I87" s="221"/>
      <c r="J87" s="218" t="s">
        <v>16</v>
      </c>
      <c r="K87" s="222"/>
      <c r="L87" s="117" t="str">
        <f t="shared" si="2"/>
        <v>SR 11</v>
      </c>
      <c r="M87" s="107">
        <v>11</v>
      </c>
    </row>
    <row r="88" spans="1:13" ht="12.75">
      <c r="A88" s="214">
        <f t="shared" si="10"/>
        <v>0.47222222222222227</v>
      </c>
      <c r="B88" s="215">
        <f t="shared" si="7"/>
        <v>60</v>
      </c>
      <c r="C88" s="216" t="str">
        <f>Spielplan2!C86</f>
        <v>Feld 4</v>
      </c>
      <c r="D88" s="217" t="str">
        <f>Spielplan2!D86</f>
        <v>Gr.G</v>
      </c>
      <c r="E88" s="218"/>
      <c r="F88" s="219" t="str">
        <f>Spielplan2!F86</f>
        <v>Mannschaft 32</v>
      </c>
      <c r="G88" s="218" t="s">
        <v>15</v>
      </c>
      <c r="H88" s="220" t="str">
        <f>Spielplan2!H86</f>
        <v>Mannschaft 34</v>
      </c>
      <c r="I88" s="221"/>
      <c r="J88" s="218" t="s">
        <v>16</v>
      </c>
      <c r="K88" s="222"/>
      <c r="L88" s="117" t="str">
        <f t="shared" si="2"/>
        <v>SR12</v>
      </c>
      <c r="M88" s="107">
        <v>12</v>
      </c>
    </row>
    <row r="89" spans="1:13" ht="12.75">
      <c r="A89" s="214">
        <f t="shared" si="10"/>
        <v>0.47222222222222227</v>
      </c>
      <c r="B89" s="215">
        <f t="shared" si="7"/>
        <v>61</v>
      </c>
      <c r="C89" s="216" t="str">
        <f>Spielplan1!C89</f>
        <v>Feld 5</v>
      </c>
      <c r="D89" s="217" t="str">
        <f>Spielplan1!D89</f>
        <v>Gr.D</v>
      </c>
      <c r="E89" s="218"/>
      <c r="F89" s="219" t="str">
        <f>Spielplan1!F89</f>
        <v>Mannschaft 20</v>
      </c>
      <c r="G89" s="218" t="s">
        <v>15</v>
      </c>
      <c r="H89" s="220" t="str">
        <f>Spielplan1!H89</f>
        <v>Mannschaft 16</v>
      </c>
      <c r="I89" s="221"/>
      <c r="J89" s="218" t="s">
        <v>16</v>
      </c>
      <c r="K89" s="222"/>
      <c r="L89" s="117" t="str">
        <f t="shared" si="2"/>
        <v>SR13</v>
      </c>
      <c r="M89" s="107">
        <v>13</v>
      </c>
    </row>
    <row r="90" spans="1:13" ht="12.75">
      <c r="A90" s="214">
        <f t="shared" si="10"/>
        <v>0.47222222222222227</v>
      </c>
      <c r="B90" s="215">
        <f t="shared" si="7"/>
        <v>62</v>
      </c>
      <c r="C90" s="216" t="str">
        <f>Spielplan1!C90</f>
        <v>Feld 6</v>
      </c>
      <c r="D90" s="217" t="str">
        <f>Spielplan1!D90</f>
        <v>Gr.D</v>
      </c>
      <c r="E90" s="218"/>
      <c r="F90" s="219" t="str">
        <f>Spielplan1!F90</f>
        <v>Mannschaft 17</v>
      </c>
      <c r="G90" s="218" t="s">
        <v>15</v>
      </c>
      <c r="H90" s="220" t="str">
        <f>Spielplan1!H90</f>
        <v>Mannschaft 19</v>
      </c>
      <c r="I90" s="221"/>
      <c r="J90" s="218" t="s">
        <v>16</v>
      </c>
      <c r="K90" s="222"/>
      <c r="L90" s="117" t="str">
        <f t="shared" si="2"/>
        <v>SR14</v>
      </c>
      <c r="M90" s="107">
        <v>14</v>
      </c>
    </row>
    <row r="91" spans="1:13" ht="12.75">
      <c r="A91" s="214">
        <f t="shared" si="10"/>
        <v>0.47222222222222227</v>
      </c>
      <c r="B91" s="215">
        <f t="shared" si="7"/>
        <v>63</v>
      </c>
      <c r="C91" s="216" t="str">
        <f>Spielplan2!C89</f>
        <v>Feld 7</v>
      </c>
      <c r="D91" s="217" t="str">
        <f>Spielplan2!D89</f>
        <v>Gr.H</v>
      </c>
      <c r="E91" s="218"/>
      <c r="F91" s="219" t="str">
        <f>Spielplan2!F89</f>
        <v>Mannschaft 40</v>
      </c>
      <c r="G91" s="218" t="s">
        <v>15</v>
      </c>
      <c r="H91" s="220" t="str">
        <f>Spielplan2!H89</f>
        <v>Mannschaft 36</v>
      </c>
      <c r="I91" s="221"/>
      <c r="J91" s="218" t="s">
        <v>16</v>
      </c>
      <c r="K91" s="222"/>
      <c r="L91" s="117" t="str">
        <f t="shared" si="2"/>
        <v>SR15</v>
      </c>
      <c r="M91" s="107">
        <v>15</v>
      </c>
    </row>
    <row r="92" spans="1:13" ht="12.75">
      <c r="A92" s="214">
        <f t="shared" si="10"/>
        <v>0.47222222222222227</v>
      </c>
      <c r="B92" s="215">
        <f t="shared" si="7"/>
        <v>64</v>
      </c>
      <c r="C92" s="216" t="str">
        <f>Spielplan2!C90</f>
        <v>Feld 8</v>
      </c>
      <c r="D92" s="217" t="str">
        <f>Spielplan2!D90</f>
        <v>Gr.H</v>
      </c>
      <c r="E92" s="218"/>
      <c r="F92" s="219" t="str">
        <f>Spielplan2!F90</f>
        <v>Mannschaft 37</v>
      </c>
      <c r="G92" s="218" t="s">
        <v>15</v>
      </c>
      <c r="H92" s="220" t="str">
        <f>Spielplan2!H90</f>
        <v>Mannschaft 39</v>
      </c>
      <c r="I92" s="221"/>
      <c r="J92" s="218" t="s">
        <v>16</v>
      </c>
      <c r="K92" s="222"/>
      <c r="L92" s="117" t="str">
        <f t="shared" si="2"/>
        <v>SR16</v>
      </c>
      <c r="M92" s="107">
        <v>16</v>
      </c>
    </row>
    <row r="93" spans="1:13" ht="12.75">
      <c r="A93" s="207">
        <f>A90+Vorgaben!$D$3+Vorgaben!$D$5</f>
        <v>0.48611111111111116</v>
      </c>
      <c r="B93" s="208">
        <f t="shared" si="7"/>
        <v>65</v>
      </c>
      <c r="C93" s="209" t="str">
        <f>Spielplan1!C93</f>
        <v>Feld 1</v>
      </c>
      <c r="D93" s="210" t="str">
        <f>Spielplan1!D93</f>
        <v>Gr.A</v>
      </c>
      <c r="E93" s="211"/>
      <c r="F93" s="212" t="str">
        <f>Spielplan1!F93</f>
        <v>Mannschaft 5</v>
      </c>
      <c r="G93" s="211" t="s">
        <v>15</v>
      </c>
      <c r="H93" s="213" t="str">
        <f>Spielplan1!H93</f>
        <v>Mannschaft 3</v>
      </c>
      <c r="I93" s="205"/>
      <c r="J93" s="202" t="s">
        <v>16</v>
      </c>
      <c r="K93" s="206"/>
      <c r="L93" s="117" t="str">
        <f t="shared" si="2"/>
        <v>SR 9</v>
      </c>
      <c r="M93" s="107">
        <v>9</v>
      </c>
    </row>
    <row r="94" spans="1:13" ht="12.75">
      <c r="A94" s="207">
        <f aca="true" t="shared" si="11" ref="A94:A100">A93</f>
        <v>0.48611111111111116</v>
      </c>
      <c r="B94" s="208">
        <f t="shared" si="7"/>
        <v>66</v>
      </c>
      <c r="C94" s="209" t="str">
        <f>Spielplan1!C94</f>
        <v>Feld 2</v>
      </c>
      <c r="D94" s="210" t="str">
        <f>Spielplan1!D94</f>
        <v>Gr.A</v>
      </c>
      <c r="E94" s="211"/>
      <c r="F94" s="212" t="str">
        <f>Spielplan1!F94</f>
        <v>Mannschaft 4</v>
      </c>
      <c r="G94" s="211" t="s">
        <v>15</v>
      </c>
      <c r="H94" s="213" t="str">
        <f>Spielplan1!H94</f>
        <v>Mannschaft 1</v>
      </c>
      <c r="I94" s="205"/>
      <c r="J94" s="202" t="s">
        <v>16</v>
      </c>
      <c r="K94" s="206"/>
      <c r="L94" s="117" t="str">
        <f t="shared" si="2"/>
        <v>SR 10</v>
      </c>
      <c r="M94" s="107">
        <v>10</v>
      </c>
    </row>
    <row r="95" spans="1:13" ht="12.75">
      <c r="A95" s="207">
        <f t="shared" si="11"/>
        <v>0.48611111111111116</v>
      </c>
      <c r="B95" s="208">
        <f t="shared" si="7"/>
        <v>67</v>
      </c>
      <c r="C95" s="209" t="str">
        <f>Spielplan2!C93</f>
        <v>Feld 3</v>
      </c>
      <c r="D95" s="210" t="str">
        <f>Spielplan2!D93</f>
        <v>Gr.E</v>
      </c>
      <c r="E95" s="211"/>
      <c r="F95" s="212" t="str">
        <f>Spielplan2!F93</f>
        <v>Mannschaft 25</v>
      </c>
      <c r="G95" s="211" t="s">
        <v>15</v>
      </c>
      <c r="H95" s="213" t="str">
        <f>Spielplan2!H93</f>
        <v>Mannschaft 23</v>
      </c>
      <c r="I95" s="205"/>
      <c r="J95" s="202" t="s">
        <v>16</v>
      </c>
      <c r="K95" s="206"/>
      <c r="L95" s="117" t="str">
        <f t="shared" si="2"/>
        <v>SR 11</v>
      </c>
      <c r="M95" s="107">
        <v>11</v>
      </c>
    </row>
    <row r="96" spans="1:13" ht="12.75">
      <c r="A96" s="207">
        <f t="shared" si="11"/>
        <v>0.48611111111111116</v>
      </c>
      <c r="B96" s="208">
        <f t="shared" si="7"/>
        <v>68</v>
      </c>
      <c r="C96" s="209" t="str">
        <f>Spielplan2!C94</f>
        <v>Feld 4</v>
      </c>
      <c r="D96" s="210" t="str">
        <f>Spielplan2!D94</f>
        <v>Gr.E</v>
      </c>
      <c r="E96" s="211"/>
      <c r="F96" s="212" t="str">
        <f>Spielplan2!F94</f>
        <v>Mannschaft 24</v>
      </c>
      <c r="G96" s="211" t="s">
        <v>15</v>
      </c>
      <c r="H96" s="213" t="str">
        <f>Spielplan2!H94</f>
        <v>Mannschaft 21</v>
      </c>
      <c r="I96" s="205"/>
      <c r="J96" s="202" t="s">
        <v>16</v>
      </c>
      <c r="K96" s="206"/>
      <c r="L96" s="117" t="str">
        <f t="shared" si="2"/>
        <v>SR12</v>
      </c>
      <c r="M96" s="107">
        <v>12</v>
      </c>
    </row>
    <row r="97" spans="1:13" ht="12.75">
      <c r="A97" s="207">
        <f t="shared" si="11"/>
        <v>0.48611111111111116</v>
      </c>
      <c r="B97" s="208">
        <f aca="true" t="shared" si="12" ref="B97:B108">B96+1</f>
        <v>69</v>
      </c>
      <c r="C97" s="209" t="str">
        <f>Spielplan1!C97</f>
        <v>Feld 5</v>
      </c>
      <c r="D97" s="210" t="str">
        <f>Spielplan1!D97</f>
        <v>Gr.B</v>
      </c>
      <c r="E97" s="211"/>
      <c r="F97" s="212" t="str">
        <f>Spielplan1!F97</f>
        <v>Mannschaft 10</v>
      </c>
      <c r="G97" s="211" t="s">
        <v>15</v>
      </c>
      <c r="H97" s="213" t="str">
        <f>Spielplan1!H97</f>
        <v>Mannschaft 8</v>
      </c>
      <c r="I97" s="205"/>
      <c r="J97" s="202" t="s">
        <v>16</v>
      </c>
      <c r="K97" s="206"/>
      <c r="L97" s="117" t="str">
        <f aca="true" t="shared" si="13" ref="L97:L110">IF(M97="","",CHOOSE(M97,$L$5,$L$6,$L$7,$L$8,$L$9,$L$10,$L$11,$L$12,$L$13,$L$14,$L$15,$L$16,$L$17,$L$18,$L$19,$L$20))</f>
        <v>SR13</v>
      </c>
      <c r="M97" s="107">
        <v>13</v>
      </c>
    </row>
    <row r="98" spans="1:13" ht="12.75">
      <c r="A98" s="207">
        <f t="shared" si="11"/>
        <v>0.48611111111111116</v>
      </c>
      <c r="B98" s="208">
        <f t="shared" si="12"/>
        <v>70</v>
      </c>
      <c r="C98" s="209" t="str">
        <f>Spielplan1!C98</f>
        <v>Feld 6</v>
      </c>
      <c r="D98" s="210" t="str">
        <f>Spielplan1!D98</f>
        <v>Gr.B</v>
      </c>
      <c r="E98" s="211"/>
      <c r="F98" s="212" t="str">
        <f>Spielplan1!F98</f>
        <v>Mannschaft 9</v>
      </c>
      <c r="G98" s="211" t="s">
        <v>15</v>
      </c>
      <c r="H98" s="213" t="str">
        <f>Spielplan1!H98</f>
        <v>Mannschaft 6</v>
      </c>
      <c r="I98" s="205"/>
      <c r="J98" s="202" t="s">
        <v>16</v>
      </c>
      <c r="K98" s="206"/>
      <c r="L98" s="117" t="str">
        <f t="shared" si="13"/>
        <v>SR14</v>
      </c>
      <c r="M98" s="107">
        <v>14</v>
      </c>
    </row>
    <row r="99" spans="1:13" ht="12.75">
      <c r="A99" s="207">
        <f t="shared" si="11"/>
        <v>0.48611111111111116</v>
      </c>
      <c r="B99" s="208">
        <f t="shared" si="12"/>
        <v>71</v>
      </c>
      <c r="C99" s="209" t="str">
        <f>Spielplan2!C97</f>
        <v>Feld 7</v>
      </c>
      <c r="D99" s="210" t="str">
        <f>Spielplan2!D97</f>
        <v>Gr.F</v>
      </c>
      <c r="E99" s="211"/>
      <c r="F99" s="212" t="str">
        <f>Spielplan2!F97</f>
        <v>Mannschaft 30</v>
      </c>
      <c r="G99" s="211" t="s">
        <v>15</v>
      </c>
      <c r="H99" s="213" t="str">
        <f>Spielplan2!H97</f>
        <v>Mannschaft 28</v>
      </c>
      <c r="I99" s="205"/>
      <c r="J99" s="202" t="s">
        <v>16</v>
      </c>
      <c r="K99" s="206"/>
      <c r="L99" s="117" t="str">
        <f t="shared" si="13"/>
        <v>SR15</v>
      </c>
      <c r="M99" s="107">
        <v>15</v>
      </c>
    </row>
    <row r="100" spans="1:13" ht="12.75">
      <c r="A100" s="207">
        <f t="shared" si="11"/>
        <v>0.48611111111111116</v>
      </c>
      <c r="B100" s="208">
        <f t="shared" si="12"/>
        <v>72</v>
      </c>
      <c r="C100" s="209" t="str">
        <f>Spielplan2!C98</f>
        <v>Feld 8</v>
      </c>
      <c r="D100" s="210" t="str">
        <f>Spielplan2!D98</f>
        <v>Gr.F</v>
      </c>
      <c r="E100" s="211"/>
      <c r="F100" s="212" t="str">
        <f>Spielplan2!F98</f>
        <v>Mannschaft 29</v>
      </c>
      <c r="G100" s="211" t="s">
        <v>15</v>
      </c>
      <c r="H100" s="213" t="str">
        <f>Spielplan2!H98</f>
        <v>Mannschaft 26</v>
      </c>
      <c r="I100" s="205"/>
      <c r="J100" s="202" t="s">
        <v>16</v>
      </c>
      <c r="K100" s="206"/>
      <c r="L100" s="117" t="str">
        <f t="shared" si="13"/>
        <v>SR16</v>
      </c>
      <c r="M100" s="107">
        <v>16</v>
      </c>
    </row>
    <row r="101" spans="1:13" ht="12.75">
      <c r="A101" s="214">
        <f>A98+Vorgaben!$D$3+Vorgaben!$D$5</f>
        <v>0.5000000000000001</v>
      </c>
      <c r="B101" s="215">
        <f t="shared" si="12"/>
        <v>73</v>
      </c>
      <c r="C101" s="216" t="str">
        <f>Spielplan1!C101</f>
        <v>Feld 1</v>
      </c>
      <c r="D101" s="217" t="str">
        <f>Spielplan1!D101</f>
        <v>Gr.C</v>
      </c>
      <c r="E101" s="218"/>
      <c r="F101" s="219" t="str">
        <f>Spielplan1!F101</f>
        <v>Mannschaft 15</v>
      </c>
      <c r="G101" s="218" t="s">
        <v>15</v>
      </c>
      <c r="H101" s="220" t="str">
        <f>Spielplan1!H101</f>
        <v>Mannschaft 13</v>
      </c>
      <c r="I101" s="221"/>
      <c r="J101" s="218" t="s">
        <v>16</v>
      </c>
      <c r="K101" s="222"/>
      <c r="L101" s="117" t="str">
        <f t="shared" si="13"/>
        <v>SR 9</v>
      </c>
      <c r="M101" s="107">
        <v>9</v>
      </c>
    </row>
    <row r="102" spans="1:13" ht="12.75">
      <c r="A102" s="214">
        <f aca="true" t="shared" si="14" ref="A102:A108">A101</f>
        <v>0.5000000000000001</v>
      </c>
      <c r="B102" s="215">
        <f t="shared" si="12"/>
        <v>74</v>
      </c>
      <c r="C102" s="216" t="str">
        <f>Spielplan1!C102</f>
        <v>Feld 2</v>
      </c>
      <c r="D102" s="217" t="str">
        <f>Spielplan1!D102</f>
        <v>Gr.C</v>
      </c>
      <c r="E102" s="218"/>
      <c r="F102" s="219" t="str">
        <f>Spielplan1!F102</f>
        <v>Mannschaft 14</v>
      </c>
      <c r="G102" s="218" t="s">
        <v>15</v>
      </c>
      <c r="H102" s="220" t="str">
        <f>Spielplan1!H102</f>
        <v>Mannschaft 11</v>
      </c>
      <c r="I102" s="221"/>
      <c r="J102" s="218" t="s">
        <v>16</v>
      </c>
      <c r="K102" s="222"/>
      <c r="L102" s="117" t="str">
        <f t="shared" si="13"/>
        <v>SR 10</v>
      </c>
      <c r="M102" s="107">
        <v>10</v>
      </c>
    </row>
    <row r="103" spans="1:13" ht="12.75">
      <c r="A103" s="214">
        <f t="shared" si="14"/>
        <v>0.5000000000000001</v>
      </c>
      <c r="B103" s="215">
        <f t="shared" si="12"/>
        <v>75</v>
      </c>
      <c r="C103" s="216" t="str">
        <f>Spielplan2!C101</f>
        <v>Feld 3</v>
      </c>
      <c r="D103" s="217" t="str">
        <f>Spielplan2!D101</f>
        <v>Gr.G</v>
      </c>
      <c r="E103" s="218"/>
      <c r="F103" s="219" t="str">
        <f>Spielplan2!F101</f>
        <v>Mannschaft 35</v>
      </c>
      <c r="G103" s="218" t="s">
        <v>15</v>
      </c>
      <c r="H103" s="220" t="str">
        <f>Spielplan2!H101</f>
        <v>Mannschaft 33</v>
      </c>
      <c r="I103" s="221"/>
      <c r="J103" s="218" t="s">
        <v>16</v>
      </c>
      <c r="K103" s="222"/>
      <c r="L103" s="117" t="str">
        <f t="shared" si="13"/>
        <v>SR 11</v>
      </c>
      <c r="M103" s="107">
        <v>11</v>
      </c>
    </row>
    <row r="104" spans="1:13" ht="12.75">
      <c r="A104" s="214">
        <f t="shared" si="14"/>
        <v>0.5000000000000001</v>
      </c>
      <c r="B104" s="215">
        <f t="shared" si="12"/>
        <v>76</v>
      </c>
      <c r="C104" s="216" t="str">
        <f>Spielplan2!C102</f>
        <v>Feld 4</v>
      </c>
      <c r="D104" s="217" t="str">
        <f>Spielplan2!D102</f>
        <v>Gr.G</v>
      </c>
      <c r="E104" s="218"/>
      <c r="F104" s="219" t="str">
        <f>Spielplan2!F102</f>
        <v>Mannschaft 34</v>
      </c>
      <c r="G104" s="218" t="s">
        <v>15</v>
      </c>
      <c r="H104" s="220" t="str">
        <f>Spielplan2!H102</f>
        <v>Mannschaft 31</v>
      </c>
      <c r="I104" s="221"/>
      <c r="J104" s="218" t="s">
        <v>16</v>
      </c>
      <c r="K104" s="222"/>
      <c r="L104" s="117" t="str">
        <f t="shared" si="13"/>
        <v>SR12</v>
      </c>
      <c r="M104" s="107">
        <v>12</v>
      </c>
    </row>
    <row r="105" spans="1:13" ht="12.75">
      <c r="A105" s="214">
        <f t="shared" si="14"/>
        <v>0.5000000000000001</v>
      </c>
      <c r="B105" s="215">
        <f t="shared" si="12"/>
        <v>77</v>
      </c>
      <c r="C105" s="216" t="str">
        <f>Spielplan1!C105</f>
        <v>Feld 5</v>
      </c>
      <c r="D105" s="217" t="str">
        <f>Spielplan1!D105</f>
        <v>Gr.D</v>
      </c>
      <c r="E105" s="218"/>
      <c r="F105" s="219" t="str">
        <f>Spielplan1!F105</f>
        <v>Mannschaft 20</v>
      </c>
      <c r="G105" s="218" t="s">
        <v>15</v>
      </c>
      <c r="H105" s="220" t="str">
        <f>Spielplan1!H105</f>
        <v>Mannschaft 18</v>
      </c>
      <c r="I105" s="221"/>
      <c r="J105" s="218" t="s">
        <v>16</v>
      </c>
      <c r="K105" s="222"/>
      <c r="L105" s="117" t="str">
        <f t="shared" si="13"/>
        <v>SR13</v>
      </c>
      <c r="M105" s="107">
        <v>13</v>
      </c>
    </row>
    <row r="106" spans="1:13" ht="12.75">
      <c r="A106" s="214">
        <f t="shared" si="14"/>
        <v>0.5000000000000001</v>
      </c>
      <c r="B106" s="215">
        <f t="shared" si="12"/>
        <v>78</v>
      </c>
      <c r="C106" s="216" t="str">
        <f>Spielplan1!C106</f>
        <v>Feld 6</v>
      </c>
      <c r="D106" s="217" t="str">
        <f>Spielplan1!D106</f>
        <v>Gr.D</v>
      </c>
      <c r="E106" s="218"/>
      <c r="F106" s="219" t="str">
        <f>Spielplan1!F106</f>
        <v>Mannschaft 19</v>
      </c>
      <c r="G106" s="218" t="s">
        <v>15</v>
      </c>
      <c r="H106" s="220" t="str">
        <f>Spielplan1!H106</f>
        <v>Mannschaft 16</v>
      </c>
      <c r="I106" s="221"/>
      <c r="J106" s="218" t="s">
        <v>16</v>
      </c>
      <c r="K106" s="222"/>
      <c r="L106" s="117" t="str">
        <f t="shared" si="13"/>
        <v>SR14</v>
      </c>
      <c r="M106" s="107">
        <v>14</v>
      </c>
    </row>
    <row r="107" spans="1:13" ht="12.75">
      <c r="A107" s="214">
        <f t="shared" si="14"/>
        <v>0.5000000000000001</v>
      </c>
      <c r="B107" s="215">
        <f t="shared" si="12"/>
        <v>79</v>
      </c>
      <c r="C107" s="216" t="str">
        <f>Spielplan2!C105</f>
        <v>Feld 7</v>
      </c>
      <c r="D107" s="217" t="str">
        <f>Spielplan2!D105</f>
        <v>Gr.H</v>
      </c>
      <c r="E107" s="218"/>
      <c r="F107" s="219" t="str">
        <f>Spielplan2!F105</f>
        <v>Mannschaft 40</v>
      </c>
      <c r="G107" s="218" t="s">
        <v>15</v>
      </c>
      <c r="H107" s="220" t="str">
        <f>Spielplan2!H105</f>
        <v>Mannschaft 38</v>
      </c>
      <c r="I107" s="221"/>
      <c r="J107" s="218" t="s">
        <v>16</v>
      </c>
      <c r="K107" s="222"/>
      <c r="L107" s="117" t="str">
        <f t="shared" si="13"/>
        <v>SR15</v>
      </c>
      <c r="M107" s="107">
        <v>15</v>
      </c>
    </row>
    <row r="108" spans="1:13" ht="12.75">
      <c r="A108" s="214">
        <f t="shared" si="14"/>
        <v>0.5000000000000001</v>
      </c>
      <c r="B108" s="215">
        <f t="shared" si="12"/>
        <v>80</v>
      </c>
      <c r="C108" s="216" t="str">
        <f>Spielplan2!C106</f>
        <v>Feld 8</v>
      </c>
      <c r="D108" s="217" t="str">
        <f>Spielplan2!D106</f>
        <v>Gr.H</v>
      </c>
      <c r="E108" s="218"/>
      <c r="F108" s="219" t="str">
        <f>Spielplan2!F106</f>
        <v>Mannschaft 39</v>
      </c>
      <c r="G108" s="218" t="s">
        <v>15</v>
      </c>
      <c r="H108" s="220" t="str">
        <f>Spielplan2!H106</f>
        <v>Mannschaft 36</v>
      </c>
      <c r="I108" s="221"/>
      <c r="J108" s="218" t="s">
        <v>16</v>
      </c>
      <c r="K108" s="222"/>
      <c r="L108" s="117" t="str">
        <f t="shared" si="13"/>
        <v>SR16</v>
      </c>
      <c r="M108" s="107">
        <v>16</v>
      </c>
    </row>
    <row r="109" spans="1:11" ht="70.5" customHeight="1">
      <c r="A109" s="169"/>
      <c r="C109" s="170"/>
      <c r="D109" s="170"/>
      <c r="E109" s="170"/>
      <c r="F109" s="239" t="s">
        <v>94</v>
      </c>
      <c r="G109" s="239"/>
      <c r="H109" s="239"/>
      <c r="I109" s="171"/>
      <c r="J109" s="172"/>
      <c r="K109" s="173"/>
    </row>
    <row r="110" spans="1:13" ht="12.75">
      <c r="A110" s="143">
        <f>Vorgaben!$D$15</f>
        <v>0.5173611111111112</v>
      </c>
      <c r="B110" s="199">
        <f>B108+1</f>
        <v>81</v>
      </c>
      <c r="C110" s="145" t="s">
        <v>57</v>
      </c>
      <c r="D110" s="146"/>
      <c r="E110" s="146"/>
      <c r="F110" s="182">
        <f>IF(K94="","",'Gruppen-Tabellen'!B3)</f>
      </c>
      <c r="G110" s="114" t="s">
        <v>16</v>
      </c>
      <c r="H110" s="183">
        <f>IF(K98="","",'Gruppen-Tabellen'!B11)</f>
      </c>
      <c r="I110" s="148"/>
      <c r="J110" s="114" t="s">
        <v>16</v>
      </c>
      <c r="K110" s="147"/>
      <c r="L110" s="117" t="str">
        <f t="shared" si="13"/>
        <v>SR 9</v>
      </c>
      <c r="M110" s="107">
        <v>9</v>
      </c>
    </row>
    <row r="111" spans="1:11" ht="12.75">
      <c r="A111" s="57"/>
      <c r="B111" s="60"/>
      <c r="C111" s="40"/>
      <c r="D111" s="59"/>
      <c r="E111" s="59"/>
      <c r="F111" s="175" t="s">
        <v>25</v>
      </c>
      <c r="G111" s="61"/>
      <c r="H111" s="175" t="s">
        <v>145</v>
      </c>
      <c r="I111" s="238"/>
      <c r="J111" s="238"/>
      <c r="K111" s="238"/>
    </row>
    <row r="112" spans="1:8" ht="12.75">
      <c r="A112" s="57"/>
      <c r="C112" s="40"/>
      <c r="D112" s="59"/>
      <c r="E112" s="59"/>
      <c r="G112" s="43"/>
      <c r="H112" s="55"/>
    </row>
    <row r="113" spans="1:13" ht="12.75">
      <c r="A113" s="143">
        <f>A110</f>
        <v>0.5173611111111112</v>
      </c>
      <c r="B113" s="199">
        <f>B110+1</f>
        <v>82</v>
      </c>
      <c r="C113" s="145" t="s">
        <v>58</v>
      </c>
      <c r="D113" s="146"/>
      <c r="E113" s="146"/>
      <c r="F113" s="182">
        <f>IF(K94="","",'Gruppen-Tabellen'!B5)</f>
      </c>
      <c r="G113" s="114" t="s">
        <v>16</v>
      </c>
      <c r="H113" s="183">
        <f>IF(K98="","",'Gruppen-Tabellen'!B10)</f>
      </c>
      <c r="I113" s="148"/>
      <c r="J113" s="114" t="s">
        <v>16</v>
      </c>
      <c r="K113" s="147"/>
      <c r="L113" s="117" t="str">
        <f>IF(M113="","",CHOOSE(M113,$L$5,$L$6,$L$7,$L$8,$L$9,$L$10,$L$11,$L$12,$L$13,$L$14,$L$15,$L$16,$L$17,$L$18,$L$19,$L$20))</f>
        <v>SR 10</v>
      </c>
      <c r="M113" s="107">
        <v>10</v>
      </c>
    </row>
    <row r="114" spans="1:11" ht="12.75">
      <c r="A114" s="57"/>
      <c r="B114" s="63"/>
      <c r="C114" s="134"/>
      <c r="D114" s="59"/>
      <c r="E114" s="59"/>
      <c r="F114" s="175" t="s">
        <v>21</v>
      </c>
      <c r="G114" s="61"/>
      <c r="H114" s="175" t="s">
        <v>23</v>
      </c>
      <c r="I114" s="238"/>
      <c r="J114" s="238"/>
      <c r="K114" s="238"/>
    </row>
    <row r="115" spans="1:8" ht="12.75">
      <c r="A115" s="57"/>
      <c r="C115" s="134"/>
      <c r="D115" s="59"/>
      <c r="E115" s="59"/>
      <c r="G115" s="43"/>
      <c r="H115" s="55"/>
    </row>
    <row r="116" spans="1:13" ht="12.75">
      <c r="A116" s="143">
        <f>A113</f>
        <v>0.5173611111111112</v>
      </c>
      <c r="B116" s="199">
        <f>B113+1</f>
        <v>83</v>
      </c>
      <c r="C116" s="145" t="s">
        <v>59</v>
      </c>
      <c r="D116" s="146"/>
      <c r="E116" s="146"/>
      <c r="F116" s="182">
        <f>IF(K102="","",'Gruppen-Tabellen'!B17)</f>
      </c>
      <c r="G116" s="114" t="s">
        <v>16</v>
      </c>
      <c r="H116" s="183">
        <f>IF(K106="","",'Gruppen-Tabellen'!B25)</f>
      </c>
      <c r="I116" s="148"/>
      <c r="J116" s="114" t="s">
        <v>16</v>
      </c>
      <c r="K116" s="147"/>
      <c r="L116" s="117" t="str">
        <f>IF(M122="","",CHOOSE(M122,$L$5,$L$6,$L$7,$L$8,$L$9,$L$10,$L$11,$L$12,$L$13,$L$14,$L$15,$L$16,$L$17,$L$18,$L$19,$L$20))</f>
        <v>SR13</v>
      </c>
      <c r="M116" s="107">
        <v>11</v>
      </c>
    </row>
    <row r="117" spans="1:11" ht="12.75">
      <c r="A117" s="57"/>
      <c r="B117" s="60"/>
      <c r="C117" s="40"/>
      <c r="D117" s="59"/>
      <c r="E117" s="59"/>
      <c r="F117" s="175" t="s">
        <v>22</v>
      </c>
      <c r="G117" s="61"/>
      <c r="H117" s="175" t="s">
        <v>141</v>
      </c>
      <c r="I117" s="238"/>
      <c r="J117" s="238"/>
      <c r="K117" s="238"/>
    </row>
    <row r="118" spans="1:8" ht="12.75">
      <c r="A118" s="57"/>
      <c r="C118" s="40"/>
      <c r="D118" s="59"/>
      <c r="E118" s="59"/>
      <c r="G118" s="43"/>
      <c r="H118" s="55"/>
    </row>
    <row r="119" spans="1:13" ht="12.75">
      <c r="A119" s="143">
        <f>A116</f>
        <v>0.5173611111111112</v>
      </c>
      <c r="B119" s="144">
        <f>B116+1</f>
        <v>84</v>
      </c>
      <c r="C119" s="145" t="s">
        <v>136</v>
      </c>
      <c r="D119" s="146"/>
      <c r="E119" s="146"/>
      <c r="F119" s="182">
        <f>IF(K102="","",'Gruppen-Tabellen'!B18)</f>
      </c>
      <c r="G119" s="114" t="s">
        <v>16</v>
      </c>
      <c r="H119" s="183">
        <f>IF(K106="","",'Gruppen-Tabellen'!B24)</f>
      </c>
      <c r="I119" s="148"/>
      <c r="J119" s="114" t="s">
        <v>16</v>
      </c>
      <c r="K119" s="147"/>
      <c r="L119" s="117" t="str">
        <f>IF(M119="","",CHOOSE(M119,$L$5,$L$6,$L$7,$L$8,$L$9,$L$10,$L$11,$L$12,$L$13,$L$14,$L$15,$L$16,$L$17,$L$18,$L$19,$L$20))</f>
        <v>SR12</v>
      </c>
      <c r="M119" s="107">
        <v>12</v>
      </c>
    </row>
    <row r="120" spans="1:11" ht="12.75">
      <c r="A120" s="57"/>
      <c r="B120" s="63"/>
      <c r="C120" s="134"/>
      <c r="D120" s="59"/>
      <c r="E120" s="59"/>
      <c r="F120" s="175" t="s">
        <v>24</v>
      </c>
      <c r="G120" s="61"/>
      <c r="H120" s="175" t="s">
        <v>160</v>
      </c>
      <c r="I120" s="238"/>
      <c r="J120" s="238"/>
      <c r="K120" s="238"/>
    </row>
    <row r="121" spans="1:8" ht="12.75">
      <c r="A121" s="57"/>
      <c r="C121" s="134"/>
      <c r="D121" s="59"/>
      <c r="E121" s="59"/>
      <c r="G121" s="43"/>
      <c r="H121" s="55"/>
    </row>
    <row r="122" spans="1:13" ht="12.75">
      <c r="A122" s="143">
        <f>A119</f>
        <v>0.5173611111111112</v>
      </c>
      <c r="B122" s="199">
        <f>B119+1</f>
        <v>85</v>
      </c>
      <c r="C122" s="145" t="s">
        <v>164</v>
      </c>
      <c r="D122" s="146"/>
      <c r="E122" s="146"/>
      <c r="F122" s="182">
        <f>IF(K96="","",'Gruppen-Tabellen'!B31)</f>
      </c>
      <c r="G122" s="114" t="s">
        <v>16</v>
      </c>
      <c r="H122" s="183">
        <f>IF(K100="","",'Gruppen-Tabellen'!B39)</f>
      </c>
      <c r="I122" s="148"/>
      <c r="J122" s="114" t="s">
        <v>16</v>
      </c>
      <c r="K122" s="147"/>
      <c r="L122" s="117" t="str">
        <f>IF(M122="","",CHOOSE(M122,$L$5,$L$6,$L$7,$L$8,$L$9,$L$10,$L$11,$L$12,$L$13,$L$14,$L$15,$L$16,$L$17,$L$18,$L$19,$L$20))</f>
        <v>SR13</v>
      </c>
      <c r="M122" s="107">
        <v>13</v>
      </c>
    </row>
    <row r="123" spans="1:11" ht="12.75">
      <c r="A123" s="57"/>
      <c r="B123" s="60"/>
      <c r="C123" s="40"/>
      <c r="D123" s="59"/>
      <c r="E123" s="59"/>
      <c r="F123" s="175" t="s">
        <v>142</v>
      </c>
      <c r="G123" s="61"/>
      <c r="H123" s="175" t="s">
        <v>146</v>
      </c>
      <c r="I123" s="238"/>
      <c r="J123" s="238"/>
      <c r="K123" s="238"/>
    </row>
    <row r="124" spans="1:8" ht="12.75">
      <c r="A124" s="57"/>
      <c r="C124" s="40"/>
      <c r="D124" s="59"/>
      <c r="E124" s="59"/>
      <c r="G124" s="43"/>
      <c r="H124" s="55"/>
    </row>
    <row r="125" spans="1:13" ht="12.75">
      <c r="A125" s="143">
        <f>A122</f>
        <v>0.5173611111111112</v>
      </c>
      <c r="B125" s="199">
        <f>B122+1</f>
        <v>86</v>
      </c>
      <c r="C125" s="145" t="s">
        <v>165</v>
      </c>
      <c r="D125" s="146"/>
      <c r="E125" s="146"/>
      <c r="F125" s="182">
        <f>IF(K96="","",'Gruppen-Tabellen'!B32)</f>
      </c>
      <c r="G125" s="114" t="s">
        <v>16</v>
      </c>
      <c r="H125" s="183">
        <f>IF(K100="","",'Gruppen-Tabellen'!B38)</f>
      </c>
      <c r="I125" s="148"/>
      <c r="J125" s="114" t="s">
        <v>16</v>
      </c>
      <c r="K125" s="147"/>
      <c r="L125" s="117" t="str">
        <f>IF(M125="","",CHOOSE(M125,$L$5,$L$6,$L$7,$L$8,$L$9,$L$10,$L$11,$L$12,$L$13,$L$14,$L$15,$L$16,$L$17,$L$18,$L$19,$L$20))</f>
        <v>SR14</v>
      </c>
      <c r="M125" s="107">
        <v>14</v>
      </c>
    </row>
    <row r="126" spans="1:11" ht="12.75">
      <c r="A126" s="57"/>
      <c r="C126" s="134"/>
      <c r="D126" s="59"/>
      <c r="E126" s="64"/>
      <c r="F126" s="175" t="s">
        <v>150</v>
      </c>
      <c r="G126" s="61"/>
      <c r="H126" s="175" t="s">
        <v>149</v>
      </c>
      <c r="I126" s="240"/>
      <c r="J126" s="240"/>
      <c r="K126" s="240"/>
    </row>
    <row r="127" spans="1:8" ht="12.75">
      <c r="A127" s="57"/>
      <c r="C127" s="134"/>
      <c r="D127" s="59"/>
      <c r="E127" s="59"/>
      <c r="G127" s="43"/>
      <c r="H127" s="55"/>
    </row>
    <row r="128" spans="1:13" ht="12.75">
      <c r="A128" s="143">
        <f>A125</f>
        <v>0.5173611111111112</v>
      </c>
      <c r="B128" s="144">
        <f>B125+1</f>
        <v>87</v>
      </c>
      <c r="C128" s="145" t="s">
        <v>166</v>
      </c>
      <c r="D128" s="146"/>
      <c r="E128" s="146"/>
      <c r="F128" s="182">
        <f>IF(K104="","",'Gruppen-Tabellen'!B45)</f>
      </c>
      <c r="G128" s="114" t="s">
        <v>16</v>
      </c>
      <c r="H128" s="183">
        <f>IF(K108="","",'Gruppen-Tabellen'!B53)</f>
      </c>
      <c r="I128" s="148"/>
      <c r="J128" s="114" t="s">
        <v>16</v>
      </c>
      <c r="K128" s="147"/>
      <c r="L128" s="117" t="str">
        <f>IF(M128="","",CHOOSE(M128,$L$5,$L$6,$L$7,$L$8,$L$9,$L$10,$L$11,$L$12,$L$13,$L$14,$L$15,$L$16,$L$17,$L$18,$L$19,$L$20))</f>
        <v>SR15</v>
      </c>
      <c r="M128" s="107">
        <v>15</v>
      </c>
    </row>
    <row r="129" spans="1:11" ht="12.75">
      <c r="A129" s="57"/>
      <c r="B129" s="60"/>
      <c r="C129" s="40"/>
      <c r="D129" s="59"/>
      <c r="E129" s="59"/>
      <c r="F129" s="175" t="s">
        <v>143</v>
      </c>
      <c r="G129" s="61"/>
      <c r="H129" s="175" t="s">
        <v>148</v>
      </c>
      <c r="I129" s="238"/>
      <c r="J129" s="238"/>
      <c r="K129" s="238"/>
    </row>
    <row r="130" spans="1:8" ht="12.75">
      <c r="A130" s="57"/>
      <c r="C130" s="40"/>
      <c r="D130" s="59"/>
      <c r="E130" s="59"/>
      <c r="G130" s="43"/>
      <c r="H130" s="55"/>
    </row>
    <row r="131" spans="1:13" ht="12.75">
      <c r="A131" s="143">
        <f>A128</f>
        <v>0.5173611111111112</v>
      </c>
      <c r="B131" s="144">
        <f>B128+1</f>
        <v>88</v>
      </c>
      <c r="C131" s="145" t="s">
        <v>167</v>
      </c>
      <c r="D131" s="146"/>
      <c r="E131" s="146"/>
      <c r="F131" s="182">
        <f>IF(K104="","",'Gruppen-Tabellen'!B46)</f>
      </c>
      <c r="G131" s="114" t="s">
        <v>16</v>
      </c>
      <c r="H131" s="183">
        <f>IF(K108="","",'Gruppen-Tabellen'!B52)</f>
      </c>
      <c r="I131" s="148"/>
      <c r="J131" s="114" t="s">
        <v>16</v>
      </c>
      <c r="K131" s="147"/>
      <c r="L131" s="117" t="str">
        <f>IF(M131="","",CHOOSE(M131,$L$5,$L$6,$L$7,$L$8,$L$9,$L$10,$L$11,$L$12,$L$13,$L$14,$L$15,$L$16,$L$17,$L$18,$L$19,$L$20))</f>
        <v>SR16</v>
      </c>
      <c r="M131" s="107">
        <v>16</v>
      </c>
    </row>
    <row r="132" spans="1:11" ht="12.75">
      <c r="A132" s="57"/>
      <c r="B132" s="63"/>
      <c r="C132" s="134"/>
      <c r="D132" s="59"/>
      <c r="E132" s="59"/>
      <c r="F132" s="175" t="s">
        <v>147</v>
      </c>
      <c r="G132" s="61"/>
      <c r="H132" s="175" t="s">
        <v>151</v>
      </c>
      <c r="I132" s="238"/>
      <c r="J132" s="238"/>
      <c r="K132" s="238"/>
    </row>
    <row r="133" spans="1:11" ht="70.5" customHeight="1">
      <c r="A133" s="176"/>
      <c r="B133" s="177" t="s">
        <v>9</v>
      </c>
      <c r="C133" s="181"/>
      <c r="D133" s="181"/>
      <c r="E133" s="181"/>
      <c r="F133" s="242" t="s">
        <v>20</v>
      </c>
      <c r="G133" s="242"/>
      <c r="H133" s="242"/>
      <c r="I133" s="178"/>
      <c r="J133" s="179"/>
      <c r="K133" s="180"/>
    </row>
    <row r="134" spans="1:13" ht="12.75">
      <c r="A134" s="143">
        <f>A131+Vorgaben!$D$3+Vorgaben!$D$5</f>
        <v>0.53125</v>
      </c>
      <c r="B134" s="199">
        <f>B131+1</f>
        <v>89</v>
      </c>
      <c r="C134" s="145" t="s">
        <v>57</v>
      </c>
      <c r="D134" s="146"/>
      <c r="E134" s="146"/>
      <c r="F134" s="184">
        <f>IF(OR(I110="",K110=""),"",IF(I110&gt;K110,F110,IF(I110&lt;=K110,H110)))</f>
      </c>
      <c r="G134" s="114" t="s">
        <v>16</v>
      </c>
      <c r="H134" s="184">
        <f>IF(OR(I122="",K122=""),"",IF(I122&gt;K122,F122,IF(I122&lt;=K122,H122)))</f>
      </c>
      <c r="I134" s="148"/>
      <c r="J134" s="114" t="s">
        <v>16</v>
      </c>
      <c r="K134" s="147"/>
      <c r="L134" s="117" t="str">
        <f>IF(M134="","",CHOOSE(M134,$L$5,$L$6,$L$7,$L$8,$L$9,$L$10,$L$11,$L$12,$L$13,$L$14,$L$15,$L$16,$L$17,$L$18,$L$19,$L$20))</f>
        <v>SR 9</v>
      </c>
      <c r="M134" s="107">
        <v>9</v>
      </c>
    </row>
    <row r="135" spans="1:11" ht="12.75">
      <c r="A135" s="57"/>
      <c r="B135" s="60"/>
      <c r="C135" s="40"/>
      <c r="D135" s="59"/>
      <c r="E135" s="59"/>
      <c r="F135" s="175" t="s">
        <v>152</v>
      </c>
      <c r="G135" s="61"/>
      <c r="H135" s="175" t="s">
        <v>153</v>
      </c>
      <c r="I135" s="238"/>
      <c r="J135" s="238"/>
      <c r="K135" s="238"/>
    </row>
    <row r="136" spans="1:8" ht="12.75">
      <c r="A136" s="57"/>
      <c r="C136" s="40"/>
      <c r="D136" s="59"/>
      <c r="E136" s="59"/>
      <c r="G136" s="43"/>
      <c r="H136" s="55"/>
    </row>
    <row r="137" spans="1:13" ht="12.75">
      <c r="A137" s="143">
        <f>A134</f>
        <v>0.53125</v>
      </c>
      <c r="B137" s="144">
        <f>B134+1</f>
        <v>90</v>
      </c>
      <c r="C137" s="145" t="s">
        <v>58</v>
      </c>
      <c r="D137" s="146"/>
      <c r="E137" s="146"/>
      <c r="F137" s="184">
        <f>IF(OR(I113="",K113=""),"",IF(I113&gt;K113,F113,IF(I113&lt;=K113,H113)))</f>
      </c>
      <c r="G137" s="114" t="s">
        <v>16</v>
      </c>
      <c r="H137" s="184">
        <f>IF(OR(I119="",K119=""),"",IF(I119&gt;K119,F119,IF(I119&lt;=K119,H119)))</f>
      </c>
      <c r="I137" s="148"/>
      <c r="J137" s="114" t="s">
        <v>16</v>
      </c>
      <c r="K137" s="147"/>
      <c r="L137" s="117" t="str">
        <f>IF(M137="","",CHOOSE(M137,$L$5,$L$6,$L$7,$L$8,$L$9,$L$10,$L$11,$L$12,$L$13,$L$14,$L$15,$L$16,$L$17,$L$18,$L$19,$L$20))</f>
        <v>SR 10</v>
      </c>
      <c r="M137" s="107">
        <v>10</v>
      </c>
    </row>
    <row r="138" spans="1:11" ht="12.75">
      <c r="A138" s="57"/>
      <c r="B138" s="63"/>
      <c r="C138" s="134"/>
      <c r="D138" s="59"/>
      <c r="E138" s="59"/>
      <c r="F138" s="175" t="s">
        <v>154</v>
      </c>
      <c r="G138" s="61"/>
      <c r="H138" s="175" t="s">
        <v>155</v>
      </c>
      <c r="I138" s="238"/>
      <c r="J138" s="238"/>
      <c r="K138" s="238"/>
    </row>
    <row r="139" spans="1:8" ht="12.75">
      <c r="A139" s="57"/>
      <c r="B139" s="63"/>
      <c r="C139" s="134"/>
      <c r="D139" s="59"/>
      <c r="E139" s="59"/>
      <c r="F139" s="61"/>
      <c r="G139" s="61"/>
      <c r="H139" s="62"/>
    </row>
    <row r="140" spans="1:13" ht="12.75">
      <c r="A140" s="143">
        <f>A137</f>
        <v>0.53125</v>
      </c>
      <c r="B140" s="144">
        <f>B137+1</f>
        <v>91</v>
      </c>
      <c r="C140" s="145" t="s">
        <v>59</v>
      </c>
      <c r="D140" s="146"/>
      <c r="E140" s="146"/>
      <c r="F140" s="184">
        <f>IF(OR(I122="",K122=""),"",IF(I122&gt;K122,F122,IF(I122&lt;=K122,H122)))</f>
      </c>
      <c r="G140" s="114" t="s">
        <v>16</v>
      </c>
      <c r="H140" s="184">
        <f>IF(OR(I128="",K128=""),"",IF(I128&gt;K128,F128,IF(I128&lt;=K128,H128)))</f>
      </c>
      <c r="I140" s="148"/>
      <c r="J140" s="114" t="s">
        <v>16</v>
      </c>
      <c r="K140" s="147"/>
      <c r="L140" s="117" t="str">
        <f>IF(M140="","",CHOOSE(M140,$L$5,$L$6,$L$7,$L$8,$L$9,$L$10,$L$11,$L$12,$L$13,$L$14,$L$15,$L$16,$L$17,$L$18,$L$19,$L$20))</f>
        <v>SR 11</v>
      </c>
      <c r="M140" s="107">
        <v>11</v>
      </c>
    </row>
    <row r="141" spans="1:11" ht="12.75">
      <c r="A141" s="57"/>
      <c r="B141" s="60"/>
      <c r="C141" s="134"/>
      <c r="D141" s="59"/>
      <c r="E141" s="59"/>
      <c r="F141" s="175" t="s">
        <v>156</v>
      </c>
      <c r="G141" s="61"/>
      <c r="H141" s="175" t="s">
        <v>157</v>
      </c>
      <c r="I141" s="240"/>
      <c r="J141" s="240"/>
      <c r="K141" s="240"/>
    </row>
    <row r="142" spans="1:8" ht="12.75">
      <c r="A142" s="57"/>
      <c r="C142" s="134"/>
      <c r="D142" s="59"/>
      <c r="E142" s="59"/>
      <c r="G142" s="43"/>
      <c r="H142" s="55"/>
    </row>
    <row r="143" spans="1:13" ht="12.75">
      <c r="A143" s="143">
        <f>A140</f>
        <v>0.53125</v>
      </c>
      <c r="B143" s="144">
        <f>B140+1</f>
        <v>92</v>
      </c>
      <c r="C143" s="145" t="s">
        <v>136</v>
      </c>
      <c r="D143" s="146"/>
      <c r="E143" s="146"/>
      <c r="F143" s="184">
        <f>IF(OR(I125="",K125=""),"",IF(I125&gt;K125,F125,IF(I125&lt;=K125,H125)))</f>
      </c>
      <c r="G143" s="114" t="s">
        <v>16</v>
      </c>
      <c r="H143" s="184">
        <f>IF(OR(I131="",K131=""),"",IF(I131&gt;K131,F131,IF(I131&lt;=K131,H131)))</f>
      </c>
      <c r="I143" s="148"/>
      <c r="J143" s="114" t="s">
        <v>16</v>
      </c>
      <c r="K143" s="147"/>
      <c r="L143" s="117" t="str">
        <f>IF(M143="","",CHOOSE(M143,$L$5,$L$6,$L$7,$L$8,$L$9,$L$10,$L$11,$L$12,$L$13,$L$14,$L$15,$L$16,$L$17,$L$18,$L$19,$L$20))</f>
        <v>SR12</v>
      </c>
      <c r="M143" s="107">
        <v>12</v>
      </c>
    </row>
    <row r="144" spans="1:11" ht="12.75">
      <c r="A144" s="57"/>
      <c r="C144" s="134"/>
      <c r="D144" s="59"/>
      <c r="E144" s="64"/>
      <c r="F144" s="175" t="s">
        <v>158</v>
      </c>
      <c r="G144" s="61"/>
      <c r="H144" s="175" t="s">
        <v>159</v>
      </c>
      <c r="I144" s="240"/>
      <c r="J144" s="240"/>
      <c r="K144" s="240"/>
    </row>
    <row r="145" spans="1:8" ht="12.75">
      <c r="A145" s="57"/>
      <c r="C145" s="134"/>
      <c r="D145" s="59"/>
      <c r="E145" s="59"/>
      <c r="G145" s="55"/>
      <c r="H145" s="55"/>
    </row>
    <row r="146" spans="1:8" ht="6" customHeight="1" hidden="1">
      <c r="A146" s="57"/>
      <c r="C146" s="135"/>
      <c r="D146" s="59"/>
      <c r="E146" s="59"/>
      <c r="F146" s="55"/>
      <c r="G146" s="43"/>
      <c r="H146" s="56"/>
    </row>
    <row r="147" spans="3:9" ht="30" customHeight="1">
      <c r="C147" s="158"/>
      <c r="D147" s="158"/>
      <c r="E147" s="158"/>
      <c r="F147" s="252" t="s">
        <v>48</v>
      </c>
      <c r="G147" s="252"/>
      <c r="H147" s="252"/>
      <c r="I147" s="58"/>
    </row>
    <row r="148" spans="1:10" s="108" customFormat="1" ht="13.5" customHeight="1">
      <c r="A148" s="58"/>
      <c r="B148" s="58"/>
      <c r="C148" s="250"/>
      <c r="D148" s="250"/>
      <c r="E148" s="250"/>
      <c r="F148" s="250"/>
      <c r="G148" s="156"/>
      <c r="H148" s="157"/>
      <c r="I148" s="58"/>
      <c r="J148" s="110"/>
    </row>
    <row r="149" spans="1:13" ht="12.75">
      <c r="A149" s="143">
        <f>A143+Vorgaben!$D$3+Vorgaben!$D$5</f>
        <v>0.5451388888888888</v>
      </c>
      <c r="B149" s="144">
        <f>B143+1</f>
        <v>93</v>
      </c>
      <c r="C149" s="145" t="s">
        <v>58</v>
      </c>
      <c r="D149" s="146"/>
      <c r="E149" s="146"/>
      <c r="F149" s="154">
        <f>IF(OR(I134="",K134=""),"",IF(I134&gt;K134,F134,IF(I134&lt;=K134,H134)))</f>
      </c>
      <c r="G149" s="114" t="s">
        <v>16</v>
      </c>
      <c r="H149" s="155">
        <f>IF(OR(I140="",K140=""),"",IF(I140&gt;K140,F140,IF(I140&lt;=K140,H140)))</f>
      </c>
      <c r="I149" s="148"/>
      <c r="J149" s="114" t="s">
        <v>16</v>
      </c>
      <c r="K149" s="147"/>
      <c r="L149" s="117" t="str">
        <f>IF(M149="","",CHOOSE(M149,$L$5,$L$6,$L$7,$L$8,$L$9,$L$10,$L$11,$L$12,$L$13,$L$14,$L$15,$L$16,$L$17,$L$18,$L$19,$L$20))</f>
        <v>SR13</v>
      </c>
      <c r="M149" s="107">
        <v>13</v>
      </c>
    </row>
    <row r="150" spans="1:11" ht="12.75">
      <c r="A150" s="57"/>
      <c r="B150" s="65"/>
      <c r="C150" s="134"/>
      <c r="D150" s="59"/>
      <c r="E150" s="59"/>
      <c r="F150" s="175" t="s">
        <v>162</v>
      </c>
      <c r="G150" s="61"/>
      <c r="H150" s="175" t="s">
        <v>163</v>
      </c>
      <c r="I150" s="240"/>
      <c r="J150" s="240"/>
      <c r="K150" s="240"/>
    </row>
    <row r="151" spans="1:8" ht="12.75">
      <c r="A151" s="57"/>
      <c r="B151" s="43"/>
      <c r="C151" s="134"/>
      <c r="D151" s="59"/>
      <c r="E151" s="59"/>
      <c r="G151" s="43"/>
      <c r="H151" s="55"/>
    </row>
    <row r="152" spans="1:13" ht="12.75">
      <c r="A152" s="143">
        <f>A149</f>
        <v>0.5451388888888888</v>
      </c>
      <c r="B152" s="114">
        <f>B149+1</f>
        <v>94</v>
      </c>
      <c r="C152" s="145" t="s">
        <v>59</v>
      </c>
      <c r="D152" s="146"/>
      <c r="E152" s="146"/>
      <c r="F152" s="154">
        <f>IF(OR(I137="",K137=""),"",IF(I137&gt;K137,F137,IF(I137&lt;=K137,H137)))</f>
      </c>
      <c r="G152" s="114" t="s">
        <v>16</v>
      </c>
      <c r="H152" s="155">
        <f>IF(OR(I143="",K143=""),"",IF(I143&gt;K143,F143,IF(I143&lt;=K143,H143)))</f>
      </c>
      <c r="I152" s="148"/>
      <c r="J152" s="114" t="s">
        <v>16</v>
      </c>
      <c r="K152" s="147"/>
      <c r="L152" s="117" t="str">
        <f>IF(M152="","",CHOOSE(M152,$L$5,$L$6,$L$7,$L$8,$L$9,$L$10,$L$11,$L$12,$L$13,$L$14,$L$15,$L$16,$L$17,$L$18,$L$19,$L$20))</f>
        <v>SR14</v>
      </c>
      <c r="M152" s="107">
        <v>14</v>
      </c>
    </row>
    <row r="153" spans="1:11" ht="12.75">
      <c r="A153" s="57"/>
      <c r="C153" s="134"/>
      <c r="D153" s="59"/>
      <c r="E153" s="64"/>
      <c r="F153" s="175" t="s">
        <v>95</v>
      </c>
      <c r="G153" s="61"/>
      <c r="H153" s="175" t="s">
        <v>96</v>
      </c>
      <c r="I153" s="238"/>
      <c r="J153" s="238"/>
      <c r="K153" s="238"/>
    </row>
    <row r="154" spans="1:8" ht="12.75">
      <c r="A154" s="57"/>
      <c r="C154" s="134"/>
      <c r="D154" s="59"/>
      <c r="E154" s="59"/>
      <c r="G154" s="55"/>
      <c r="H154" s="55"/>
    </row>
    <row r="155" spans="1:10" s="108" customFormat="1" ht="36.75" customHeight="1">
      <c r="A155" s="58"/>
      <c r="B155" s="58"/>
      <c r="C155" s="136"/>
      <c r="D155" s="109"/>
      <c r="E155" s="109"/>
      <c r="F155" s="251" t="s">
        <v>66</v>
      </c>
      <c r="G155" s="251"/>
      <c r="H155" s="251"/>
      <c r="I155" s="58"/>
      <c r="J155" s="110"/>
    </row>
    <row r="156" spans="1:13" ht="12.75">
      <c r="A156" s="143">
        <f>A152+Vorgaben!$D$3+Vorgaben!$D$5</f>
        <v>0.5590277777777777</v>
      </c>
      <c r="B156" s="114">
        <f>B152+1</f>
        <v>95</v>
      </c>
      <c r="C156" s="145" t="s">
        <v>58</v>
      </c>
      <c r="D156" s="146"/>
      <c r="E156" s="146"/>
      <c r="F156" s="154">
        <f>IF(OR(I149="",K149=""),"",IF(I149&lt;K149,F149,IF(I149&gt;=K149,H149)))</f>
      </c>
      <c r="G156" s="114" t="s">
        <v>16</v>
      </c>
      <c r="H156" s="155">
        <f>IF(OR(I152="",K152=""),"",IF(I152&lt;K152,F152,IF(I152&gt;=K152,H152)))</f>
      </c>
      <c r="I156" s="148"/>
      <c r="J156" s="114" t="s">
        <v>16</v>
      </c>
      <c r="K156" s="147"/>
      <c r="L156" s="117" t="str">
        <f>IF(M156="","",CHOOSE(M156,$L$5,$L$6,$L$7,$L$8,$L$9,$L$10,$L$11,$L$12,$L$13,$L$14,$L$15,$L$16,$L$17,$L$18,$L$19,$L$20))</f>
        <v>SR15</v>
      </c>
      <c r="M156" s="107">
        <v>15</v>
      </c>
    </row>
    <row r="157" spans="2:11" ht="12.75">
      <c r="B157" s="40"/>
      <c r="C157" s="134"/>
      <c r="D157" s="59"/>
      <c r="E157" s="59"/>
      <c r="F157" s="175" t="s">
        <v>97</v>
      </c>
      <c r="G157" s="61"/>
      <c r="H157" s="175" t="s">
        <v>98</v>
      </c>
      <c r="I157" s="238"/>
      <c r="J157" s="238"/>
      <c r="K157" s="238"/>
    </row>
    <row r="158" spans="1:8" ht="12.75">
      <c r="A158" s="57"/>
      <c r="C158" s="134"/>
      <c r="D158" s="59"/>
      <c r="E158" s="59"/>
      <c r="G158" s="55"/>
      <c r="H158" s="55"/>
    </row>
    <row r="159" spans="1:10" s="108" customFormat="1" ht="32.25" customHeight="1">
      <c r="A159" s="58"/>
      <c r="B159" s="58"/>
      <c r="C159" s="136"/>
      <c r="D159" s="109"/>
      <c r="E159" s="251" t="s">
        <v>67</v>
      </c>
      <c r="F159" s="251"/>
      <c r="G159" s="251"/>
      <c r="H159" s="251"/>
      <c r="I159" s="110"/>
      <c r="J159" s="110"/>
    </row>
    <row r="160" spans="1:13" ht="12.75">
      <c r="A160" s="143">
        <f>A156</f>
        <v>0.5590277777777777</v>
      </c>
      <c r="B160" s="114">
        <f>B156+1</f>
        <v>96</v>
      </c>
      <c r="C160" s="145" t="s">
        <v>57</v>
      </c>
      <c r="D160" s="146"/>
      <c r="E160" s="146"/>
      <c r="F160" s="154">
        <f>IF(OR(I149="",K149=""),"",IF(I149&gt;K149,F149,IF(I149&lt;=K149,H149)))</f>
      </c>
      <c r="G160" s="114" t="s">
        <v>16</v>
      </c>
      <c r="H160" s="155">
        <f>IF(OR(I152="",K152=""),"",IF(I152&gt;K152,F152,IF(I152&lt;=K152,H152)))</f>
      </c>
      <c r="I160" s="148"/>
      <c r="J160" s="114" t="s">
        <v>16</v>
      </c>
      <c r="K160" s="147"/>
      <c r="L160" s="117" t="str">
        <f>IF(M160="","",CHOOSE(M160,$L$5,$L$6,$L$7,$L$8,$L$9,$L$10,$L$11,$L$12,$L$13,$L$14,$L$15,$L$16,$L$17,$L$18,$L$19,$L$20))</f>
        <v>SR16</v>
      </c>
      <c r="M160" s="107">
        <v>16</v>
      </c>
    </row>
    <row r="161" spans="1:11" ht="12.75">
      <c r="A161" s="57"/>
      <c r="C161" s="134"/>
      <c r="F161" s="175" t="s">
        <v>99</v>
      </c>
      <c r="G161" s="61"/>
      <c r="H161" s="175" t="s">
        <v>100</v>
      </c>
      <c r="I161" s="238"/>
      <c r="J161" s="238"/>
      <c r="K161" s="238"/>
    </row>
    <row r="162" spans="1:11" ht="24" customHeight="1" hidden="1">
      <c r="A162" s="241" t="s">
        <v>64</v>
      </c>
      <c r="B162" s="241"/>
      <c r="C162" s="241"/>
      <c r="D162" s="241"/>
      <c r="E162" s="241"/>
      <c r="F162" s="241"/>
      <c r="G162" s="241"/>
      <c r="H162" s="241"/>
      <c r="I162" s="241"/>
      <c r="J162" s="241"/>
      <c r="K162" s="241"/>
    </row>
    <row r="163" ht="3.75" customHeight="1" hidden="1"/>
    <row r="164" spans="1:11" ht="15.75" customHeight="1">
      <c r="A164" s="98" t="s">
        <v>49</v>
      </c>
      <c r="B164" s="53"/>
      <c r="C164" s="54"/>
      <c r="D164" s="99"/>
      <c r="E164" s="100"/>
      <c r="F164" s="100"/>
      <c r="G164" s="99"/>
      <c r="H164" s="99"/>
      <c r="I164" s="99"/>
      <c r="J164" s="99"/>
      <c r="K164" s="99"/>
    </row>
    <row r="165" spans="1:11" ht="13.5" thickBot="1">
      <c r="A165" s="101"/>
      <c r="B165" s="102"/>
      <c r="C165" s="102"/>
      <c r="D165" s="100"/>
      <c r="E165" s="100"/>
      <c r="F165" s="100"/>
      <c r="G165" s="100"/>
      <c r="H165" s="100"/>
      <c r="I165" s="100"/>
      <c r="J165" s="100"/>
      <c r="K165" s="100"/>
    </row>
    <row r="166" spans="1:10" ht="18" thickBot="1">
      <c r="A166" s="97"/>
      <c r="B166" s="54"/>
      <c r="C166" s="103" t="s">
        <v>50</v>
      </c>
      <c r="D166" s="246">
        <f>IF(OR(I160="",K160=""),"",IF(K160&gt;I160,H160,IF(K160&lt;=I160,F160)))</f>
      </c>
      <c r="E166" s="246"/>
      <c r="F166" s="246"/>
      <c r="G166" s="246"/>
      <c r="H166" s="246"/>
      <c r="I166" s="246"/>
      <c r="J166" s="247"/>
    </row>
    <row r="167" spans="1:10" ht="18" thickBot="1">
      <c r="A167" s="97"/>
      <c r="B167" s="54"/>
      <c r="C167" s="103" t="s">
        <v>51</v>
      </c>
      <c r="D167" s="246">
        <f>IF(OR(I160="",K160=""),"",IF(K160&gt;I160,F160,IF(K160&lt;=I160,H160)))</f>
      </c>
      <c r="E167" s="246"/>
      <c r="F167" s="246"/>
      <c r="G167" s="246"/>
      <c r="H167" s="246"/>
      <c r="I167" s="246"/>
      <c r="J167" s="247"/>
    </row>
    <row r="168" spans="1:10" ht="18" thickBot="1">
      <c r="A168" s="97"/>
      <c r="B168" s="54"/>
      <c r="C168" s="103" t="s">
        <v>52</v>
      </c>
      <c r="D168" s="246">
        <f>IF(OR(I156="",K156=""),"",IF(K156&gt;I156,H156,IF(K156&lt;=I156,F156)))</f>
      </c>
      <c r="E168" s="246"/>
      <c r="F168" s="246"/>
      <c r="G168" s="246"/>
      <c r="H168" s="246"/>
      <c r="I168" s="246"/>
      <c r="J168" s="247"/>
    </row>
    <row r="169" spans="1:10" ht="18" thickBot="1">
      <c r="A169" s="97"/>
      <c r="B169" s="54"/>
      <c r="C169" s="103" t="s">
        <v>53</v>
      </c>
      <c r="D169" s="246">
        <f>IF(OR(I156="",K156=""),"",IF(K156&gt;I156,F156,IF(K156&lt;=I156,H156)))</f>
      </c>
      <c r="E169" s="246"/>
      <c r="F169" s="246"/>
      <c r="G169" s="246"/>
      <c r="H169" s="246"/>
      <c r="I169" s="246"/>
      <c r="J169" s="247"/>
    </row>
    <row r="170" spans="1:10" ht="18" thickBot="1">
      <c r="A170" s="248" t="s">
        <v>65</v>
      </c>
      <c r="B170" s="249"/>
      <c r="C170" s="111" t="s">
        <v>54</v>
      </c>
      <c r="D170" s="246">
        <f>IF(OR(I134="",K134=""),"",IF(K134&gt;I134,F134,IF(K134&lt;=I134,H134)))</f>
      </c>
      <c r="E170" s="246"/>
      <c r="F170" s="246"/>
      <c r="G170" s="246"/>
      <c r="H170" s="246"/>
      <c r="I170" s="246"/>
      <c r="J170" s="247"/>
    </row>
    <row r="171" spans="1:10" ht="18.75" customHeight="1" thickBot="1">
      <c r="A171" s="248"/>
      <c r="B171" s="249"/>
      <c r="C171" s="111" t="s">
        <v>54</v>
      </c>
      <c r="D171" s="246">
        <f>IF(OR(I137="",K137=""),"",IF(K137&gt;I137,F137,IF(K137&lt;=I137,H137)))</f>
      </c>
      <c r="E171" s="246"/>
      <c r="F171" s="246"/>
      <c r="G171" s="246"/>
      <c r="H171" s="246"/>
      <c r="I171" s="246"/>
      <c r="J171" s="247"/>
    </row>
    <row r="172" spans="1:10" ht="18" thickBot="1">
      <c r="A172" s="248"/>
      <c r="B172" s="249"/>
      <c r="C172" s="111" t="s">
        <v>54</v>
      </c>
      <c r="D172" s="246">
        <f>IF(OR(I140="",K140=""),"",IF(K140&gt;I140,F140,IF(K140&lt;=I140,H140)))</f>
      </c>
      <c r="E172" s="246"/>
      <c r="F172" s="246"/>
      <c r="G172" s="246"/>
      <c r="H172" s="246"/>
      <c r="I172" s="246"/>
      <c r="J172" s="247"/>
    </row>
    <row r="173" spans="1:10" ht="18" thickBot="1">
      <c r="A173" s="248"/>
      <c r="B173" s="249"/>
      <c r="C173" s="111" t="s">
        <v>54</v>
      </c>
      <c r="D173" s="246">
        <f>IF(OR(I143="",K143=""),"",IF(K143&gt;I143,F143,IF(K143&lt;=I143,H143)))</f>
      </c>
      <c r="E173" s="246"/>
      <c r="F173" s="246"/>
      <c r="G173" s="246"/>
      <c r="H173" s="246"/>
      <c r="I173" s="246"/>
      <c r="J173" s="247"/>
    </row>
  </sheetData>
  <sheetProtection password="E760" sheet="1" objects="1" scenarios="1"/>
  <mergeCells count="58">
    <mergeCell ref="I126:K126"/>
    <mergeCell ref="I129:K129"/>
    <mergeCell ref="A22:B22"/>
    <mergeCell ref="A23:B23"/>
    <mergeCell ref="A24:B24"/>
    <mergeCell ref="A25:B25"/>
    <mergeCell ref="A26:B26"/>
    <mergeCell ref="A8:B8"/>
    <mergeCell ref="C148:F148"/>
    <mergeCell ref="E159:H159"/>
    <mergeCell ref="F155:H155"/>
    <mergeCell ref="F147:H147"/>
    <mergeCell ref="A19:B19"/>
    <mergeCell ref="A27:B27"/>
    <mergeCell ref="A13:B13"/>
    <mergeCell ref="A20:B20"/>
    <mergeCell ref="A15:B15"/>
    <mergeCell ref="A16:B16"/>
    <mergeCell ref="A17:B17"/>
    <mergeCell ref="A18:B18"/>
    <mergeCell ref="A1:B1"/>
    <mergeCell ref="A10:B10"/>
    <mergeCell ref="A11:B11"/>
    <mergeCell ref="A12:B12"/>
    <mergeCell ref="A2:B2"/>
    <mergeCell ref="A3:B3"/>
    <mergeCell ref="A4:B4"/>
    <mergeCell ref="A9:B9"/>
    <mergeCell ref="A5:B5"/>
    <mergeCell ref="A6:B6"/>
    <mergeCell ref="A170:B173"/>
    <mergeCell ref="D166:J166"/>
    <mergeCell ref="D167:J167"/>
    <mergeCell ref="D168:J168"/>
    <mergeCell ref="D169:J169"/>
    <mergeCell ref="D173:J173"/>
    <mergeCell ref="D171:J171"/>
    <mergeCell ref="D172:J172"/>
    <mergeCell ref="L1:M3"/>
    <mergeCell ref="L4:M4"/>
    <mergeCell ref="D170:J170"/>
    <mergeCell ref="I153:K153"/>
    <mergeCell ref="I111:K111"/>
    <mergeCell ref="I114:K114"/>
    <mergeCell ref="I141:K141"/>
    <mergeCell ref="I144:K144"/>
    <mergeCell ref="I120:K120"/>
    <mergeCell ref="I161:K161"/>
    <mergeCell ref="I157:K157"/>
    <mergeCell ref="I117:K117"/>
    <mergeCell ref="F109:H109"/>
    <mergeCell ref="I150:K150"/>
    <mergeCell ref="I138:K138"/>
    <mergeCell ref="A162:K162"/>
    <mergeCell ref="F133:H133"/>
    <mergeCell ref="I135:K135"/>
    <mergeCell ref="I132:K132"/>
    <mergeCell ref="I123:K123"/>
  </mergeCells>
  <printOptions/>
  <pageMargins left="0.6299212598425197" right="0.35433070866141736" top="1.5748031496062993" bottom="0.5118110236220472" header="0.4330708661417323" footer="0.35433070866141736"/>
  <pageSetup horizontalDpi="600" verticalDpi="600" orientation="portrait" paperSize="9" r:id="rId4"/>
  <headerFooter alignWithMargins="0">
    <oddHeader xml:space="preserve">&amp;L&amp;"Arial,Fett Kursiv"&amp;15 16. Jugendfußballturnier &amp;C&amp;"Arial,Fett"&amp;14      &amp;R&amp;"Arial,Fett Kursiv"&amp;14&amp;UE2-Junioren Jahrgang 2003
Spielplan&amp;10&amp;U
Sonntag  07. Juli 2013 
Sportplatz </oddHeader>
    <oddFooter>&amp;R&amp;8Seite &amp;P von &amp;N</oddFooter>
  </headerFooter>
  <rowBreaks count="1" manualBreakCount="1">
    <brk id="108" max="255" man="1"/>
  </rowBreaks>
  <ignoredErrors>
    <ignoredError sqref="A38" formula="1"/>
    <ignoredError sqref="E173:J173 E170:J170 E171:J171 E172:J172" unlockedFormula="1"/>
  </ignoredErrors>
  <drawing r:id="rId3"/>
  <legacyDrawing r:id="rId2"/>
</worksheet>
</file>

<file path=xl/worksheets/sheet7.xml><?xml version="1.0" encoding="utf-8"?>
<worksheet xmlns="http://schemas.openxmlformats.org/spreadsheetml/2006/main" xmlns:r="http://schemas.openxmlformats.org/officeDocument/2006/relationships">
  <sheetPr codeName="Tabelle2"/>
  <dimension ref="A1:G27"/>
  <sheetViews>
    <sheetView zoomScale="90" zoomScaleNormal="90" zoomScalePageLayoutView="0" workbookViewId="0" topLeftCell="A1">
      <selection activeCell="H16" sqref="H16"/>
    </sheetView>
  </sheetViews>
  <sheetFormatPr defaultColWidth="11.421875" defaultRowHeight="12.75"/>
  <cols>
    <col min="1" max="1" width="26.8515625" style="2" customWidth="1"/>
    <col min="2" max="2" width="24.7109375" style="5" customWidth="1"/>
    <col min="3" max="3" width="8.7109375" style="4" customWidth="1"/>
    <col min="4" max="4" width="12.57421875" style="4" customWidth="1"/>
    <col min="5" max="5" width="10.421875" style="4" customWidth="1"/>
    <col min="6" max="6" width="15.28125" style="4" customWidth="1"/>
    <col min="7" max="7" width="19.421875" style="4" customWidth="1"/>
    <col min="8" max="16384" width="11.421875" style="4" customWidth="1"/>
  </cols>
  <sheetData>
    <row r="1" spans="1:5" s="1" customFormat="1" ht="26.25" customHeight="1">
      <c r="A1" s="8" t="s">
        <v>0</v>
      </c>
      <c r="B1" s="8" t="s">
        <v>3</v>
      </c>
      <c r="C1" s="253" t="s">
        <v>26</v>
      </c>
      <c r="D1" s="254"/>
      <c r="E1" s="254"/>
    </row>
    <row r="2" spans="1:4" ht="18" customHeight="1">
      <c r="A2" s="32" t="s">
        <v>74</v>
      </c>
      <c r="B2" s="33" t="s">
        <v>84</v>
      </c>
      <c r="C2" s="4" t="s">
        <v>27</v>
      </c>
      <c r="D2" s="5" t="s">
        <v>28</v>
      </c>
    </row>
    <row r="3" spans="1:4" ht="18" customHeight="1">
      <c r="A3" s="32" t="s">
        <v>75</v>
      </c>
      <c r="B3" s="33" t="s">
        <v>85</v>
      </c>
      <c r="C3" s="139" t="s">
        <v>4</v>
      </c>
      <c r="D3" s="142">
        <v>0.010416666666666666</v>
      </c>
    </row>
    <row r="4" spans="1:3" ht="18" customHeight="1">
      <c r="A4" s="32" t="s">
        <v>76</v>
      </c>
      <c r="B4" s="33" t="s">
        <v>86</v>
      </c>
      <c r="C4" s="4" t="s">
        <v>45</v>
      </c>
    </row>
    <row r="5" spans="1:5" ht="18" customHeight="1">
      <c r="A5" s="32" t="s">
        <v>77</v>
      </c>
      <c r="B5" s="33" t="s">
        <v>87</v>
      </c>
      <c r="C5" s="139" t="s">
        <v>5</v>
      </c>
      <c r="D5" s="141">
        <v>0.003472222222222222</v>
      </c>
      <c r="E5" s="139" t="s">
        <v>29</v>
      </c>
    </row>
    <row r="6" spans="1:4" ht="14.25" customHeight="1">
      <c r="A6" s="32" t="s">
        <v>78</v>
      </c>
      <c r="B6" s="33" t="s">
        <v>88</v>
      </c>
      <c r="C6" s="7"/>
      <c r="D6" s="6"/>
    </row>
    <row r="7" spans="3:5" ht="14.25" customHeight="1">
      <c r="C7" s="139" t="s">
        <v>5</v>
      </c>
      <c r="D7" s="140">
        <v>0.006944444444444444</v>
      </c>
      <c r="E7" s="138" t="s">
        <v>60</v>
      </c>
    </row>
    <row r="8" spans="1:3" ht="18" customHeight="1">
      <c r="A8" s="8" t="s">
        <v>6</v>
      </c>
      <c r="B8" s="8" t="s">
        <v>7</v>
      </c>
      <c r="C8" s="96"/>
    </row>
    <row r="9" spans="1:5" ht="18" customHeight="1">
      <c r="A9" s="34" t="s">
        <v>79</v>
      </c>
      <c r="B9" s="35" t="s">
        <v>89</v>
      </c>
      <c r="C9" s="139" t="s">
        <v>5</v>
      </c>
      <c r="D9" s="137">
        <v>0.006944444444444444</v>
      </c>
      <c r="E9" s="138" t="s">
        <v>144</v>
      </c>
    </row>
    <row r="10" spans="1:7" ht="18" customHeight="1">
      <c r="A10" s="34" t="s">
        <v>80</v>
      </c>
      <c r="B10" s="35" t="s">
        <v>90</v>
      </c>
      <c r="C10" s="255" t="s">
        <v>63</v>
      </c>
      <c r="D10" s="256"/>
      <c r="E10" s="256"/>
      <c r="F10" s="256"/>
      <c r="G10" s="256"/>
    </row>
    <row r="11" spans="1:7" ht="18" customHeight="1">
      <c r="A11" s="34" t="s">
        <v>81</v>
      </c>
      <c r="B11" s="35" t="s">
        <v>91</v>
      </c>
      <c r="C11" s="255"/>
      <c r="D11" s="256"/>
      <c r="E11" s="256"/>
      <c r="F11" s="256"/>
      <c r="G11" s="256"/>
    </row>
    <row r="12" spans="1:3" ht="18" customHeight="1">
      <c r="A12" s="34" t="s">
        <v>82</v>
      </c>
      <c r="B12" s="35" t="s">
        <v>92</v>
      </c>
      <c r="C12" s="4" t="s">
        <v>62</v>
      </c>
    </row>
    <row r="13" spans="1:4" ht="18" customHeight="1">
      <c r="A13" s="34" t="s">
        <v>83</v>
      </c>
      <c r="B13" s="35" t="s">
        <v>93</v>
      </c>
      <c r="C13" s="2" t="s">
        <v>61</v>
      </c>
      <c r="D13" s="36">
        <v>0.375</v>
      </c>
    </row>
    <row r="14" spans="3:6" ht="13.5" thickBot="1">
      <c r="C14" s="257" t="s">
        <v>161</v>
      </c>
      <c r="D14" s="257"/>
      <c r="E14" s="257"/>
      <c r="F14" s="257"/>
    </row>
    <row r="15" spans="1:6" ht="21" thickBot="1">
      <c r="A15" s="8" t="s">
        <v>124</v>
      </c>
      <c r="B15" s="8" t="s">
        <v>126</v>
      </c>
      <c r="D15" s="159">
        <f>IF(E15="",Spielplan!A107+D3+D7,E15)</f>
        <v>0.5173611111111112</v>
      </c>
      <c r="E15" s="174"/>
      <c r="F15" s="223" t="s">
        <v>168</v>
      </c>
    </row>
    <row r="16" spans="1:5" ht="18" customHeight="1">
      <c r="A16" s="185" t="s">
        <v>104</v>
      </c>
      <c r="B16" s="187" t="s">
        <v>114</v>
      </c>
      <c r="E16" s="95"/>
    </row>
    <row r="17" spans="1:2" ht="18" customHeight="1">
      <c r="A17" s="185" t="s">
        <v>105</v>
      </c>
      <c r="B17" s="187" t="s">
        <v>115</v>
      </c>
    </row>
    <row r="18" spans="1:2" ht="18" customHeight="1">
      <c r="A18" s="185" t="s">
        <v>106</v>
      </c>
      <c r="B18" s="187" t="s">
        <v>116</v>
      </c>
    </row>
    <row r="19" spans="1:2" ht="18" customHeight="1">
      <c r="A19" s="185" t="s">
        <v>107</v>
      </c>
      <c r="B19" s="187" t="s">
        <v>117</v>
      </c>
    </row>
    <row r="20" spans="1:2" ht="18" customHeight="1">
      <c r="A20" s="185" t="s">
        <v>108</v>
      </c>
      <c r="B20" s="187" t="s">
        <v>118</v>
      </c>
    </row>
    <row r="21" ht="15" customHeight="1"/>
    <row r="22" spans="1:2" ht="21">
      <c r="A22" s="8" t="s">
        <v>125</v>
      </c>
      <c r="B22" s="8" t="s">
        <v>127</v>
      </c>
    </row>
    <row r="23" spans="1:2" ht="18" customHeight="1">
      <c r="A23" s="186" t="s">
        <v>109</v>
      </c>
      <c r="B23" s="188" t="s">
        <v>119</v>
      </c>
    </row>
    <row r="24" spans="1:2" ht="18" customHeight="1">
      <c r="A24" s="186" t="s">
        <v>110</v>
      </c>
      <c r="B24" s="188" t="s">
        <v>120</v>
      </c>
    </row>
    <row r="25" spans="1:2" ht="18" customHeight="1">
      <c r="A25" s="186" t="s">
        <v>111</v>
      </c>
      <c r="B25" s="188" t="s">
        <v>121</v>
      </c>
    </row>
    <row r="26" spans="1:2" ht="18" customHeight="1">
      <c r="A26" s="186" t="s">
        <v>112</v>
      </c>
      <c r="B26" s="188" t="s">
        <v>122</v>
      </c>
    </row>
    <row r="27" spans="1:2" ht="18" customHeight="1">
      <c r="A27" s="186" t="s">
        <v>113</v>
      </c>
      <c r="B27" s="188" t="s">
        <v>123</v>
      </c>
    </row>
  </sheetData>
  <sheetProtection/>
  <mergeCells count="3">
    <mergeCell ref="C1:E1"/>
    <mergeCell ref="C10:G11"/>
    <mergeCell ref="C14:F14"/>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8.xml><?xml version="1.0" encoding="utf-8"?>
<worksheet xmlns="http://schemas.openxmlformats.org/spreadsheetml/2006/main" xmlns:r="http://schemas.openxmlformats.org/officeDocument/2006/relationships">
  <sheetPr codeName="Tabelle7"/>
  <dimension ref="A1:Z42"/>
  <sheetViews>
    <sheetView zoomScale="60" zoomScaleNormal="60" zoomScalePageLayoutView="0" workbookViewId="0" topLeftCell="A1">
      <selection activeCell="F108" sqref="F108"/>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2" width="7.28125" style="11" customWidth="1"/>
    <col min="23" max="24" width="8.421875" style="11" customWidth="1"/>
    <col min="25" max="16384" width="11.421875" style="13" customWidth="1"/>
  </cols>
  <sheetData>
    <row r="1" spans="23:24" ht="47.25" customHeight="1">
      <c r="W1" s="12"/>
      <c r="X1" s="12"/>
    </row>
    <row r="2" spans="1:26" ht="43.5" customHeight="1">
      <c r="A2" s="14" t="s">
        <v>30</v>
      </c>
      <c r="B2" s="15" t="s">
        <v>31</v>
      </c>
      <c r="C2" s="15"/>
      <c r="D2" s="15" t="s">
        <v>31</v>
      </c>
      <c r="E2" s="258" t="s">
        <v>13</v>
      </c>
      <c r="F2" s="258"/>
      <c r="G2" s="258"/>
      <c r="H2" s="67" t="s">
        <v>32</v>
      </c>
      <c r="I2" s="67" t="s">
        <v>33</v>
      </c>
      <c r="J2" s="16"/>
      <c r="K2" s="17" t="s">
        <v>0</v>
      </c>
      <c r="L2" s="17" t="s">
        <v>34</v>
      </c>
      <c r="M2" s="17" t="s">
        <v>1</v>
      </c>
      <c r="N2" s="259" t="s">
        <v>2</v>
      </c>
      <c r="O2" s="259"/>
      <c r="P2" s="259"/>
      <c r="Q2" s="17" t="s">
        <v>35</v>
      </c>
      <c r="R2" s="16"/>
      <c r="S2" s="11" t="s">
        <v>36</v>
      </c>
      <c r="T2" s="11" t="s">
        <v>37</v>
      </c>
      <c r="U2" s="11" t="s">
        <v>38</v>
      </c>
      <c r="V2" s="11" t="s">
        <v>39</v>
      </c>
      <c r="W2" s="12" t="s">
        <v>40</v>
      </c>
      <c r="X2" s="12" t="s">
        <v>41</v>
      </c>
      <c r="Y2" s="12" t="s">
        <v>46</v>
      </c>
      <c r="Z2" s="12" t="s">
        <v>47</v>
      </c>
    </row>
    <row r="3" spans="1:26" ht="12.75">
      <c r="A3" s="18">
        <f>Spielplan2!B29</f>
        <v>1</v>
      </c>
      <c r="B3" s="18" t="str">
        <f>Spielplan2!F29</f>
        <v>Mannschaft 21</v>
      </c>
      <c r="C3" s="19" t="s">
        <v>15</v>
      </c>
      <c r="D3" s="20" t="str">
        <f>Spielplan2!H29</f>
        <v>Mannschaft 22</v>
      </c>
      <c r="E3" s="15">
        <f>IF(Spielplan2!I29="","",Spielplan2!I29)</f>
      </c>
      <c r="F3" s="15" t="s">
        <v>16</v>
      </c>
      <c r="G3" s="15">
        <f>IF(Spielplan2!K29="","",Spielplan2!K29)</f>
      </c>
      <c r="H3" s="68">
        <f aca="true" t="shared" si="0" ref="H3:H42">IF(OR(E3="",G3=""),"",IF(E3&gt;G3,3,IF(E3=G3,1,0)))</f>
      </c>
      <c r="I3" s="68">
        <f aca="true" t="shared" si="1" ref="I3:I42">IF(OR(E3="",G3=""),"",IF(G3&gt;E3,3,IF(E3=G3,1,0)))</f>
      </c>
      <c r="K3" s="66" t="str">
        <f>Vorgaben!A16</f>
        <v>Mannschaft 21</v>
      </c>
      <c r="L3" s="19">
        <f>SUM(S3:V3)</f>
        <v>0</v>
      </c>
      <c r="M3" s="19">
        <f>SUM(H3,I11,H23,I35)</f>
        <v>0</v>
      </c>
      <c r="N3" s="15">
        <f>SUM(E3,G11,E23,G35)</f>
        <v>0</v>
      </c>
      <c r="O3" s="15" t="s">
        <v>16</v>
      </c>
      <c r="P3" s="15">
        <f>SUM(G3,E11,E35,G23)</f>
        <v>0</v>
      </c>
      <c r="Q3" s="15">
        <f>N3-P3</f>
        <v>0</v>
      </c>
      <c r="R3" s="21"/>
      <c r="S3" s="11">
        <f>IF(OR(E3="",G3=""),0,1)</f>
        <v>0</v>
      </c>
      <c r="T3" s="11">
        <f>IF(OR(E11="",G11=""),0,1)</f>
        <v>0</v>
      </c>
      <c r="U3" s="11">
        <f>IF(OR(E23="",G23=""),0,1)</f>
        <v>0</v>
      </c>
      <c r="V3" s="11">
        <f>IF(OR(E35="",G35=""),0,1)</f>
        <v>0</v>
      </c>
      <c r="W3" s="11">
        <f>SUM(L3:L7)/2</f>
        <v>0</v>
      </c>
      <c r="X3" s="11">
        <f>SUM(L10:L14)/2</f>
        <v>0</v>
      </c>
      <c r="Y3" s="11">
        <f>SUM(L17:L21)/2</f>
        <v>0</v>
      </c>
      <c r="Z3" s="11">
        <f>SUM(L24:L28)/2</f>
        <v>0</v>
      </c>
    </row>
    <row r="4" spans="1:22" ht="12.75">
      <c r="A4" s="18">
        <f>Spielplan2!B33</f>
        <v>3</v>
      </c>
      <c r="B4" s="18" t="str">
        <f>Spielplan2!F33</f>
        <v>Mannschaft 26</v>
      </c>
      <c r="C4" s="19" t="s">
        <v>15</v>
      </c>
      <c r="D4" s="20" t="str">
        <f>Spielplan2!H33</f>
        <v>Mannschaft 27</v>
      </c>
      <c r="E4" s="15">
        <f>IF(Spielplan2!I33="","",Spielplan2!I33)</f>
      </c>
      <c r="F4" s="15" t="s">
        <v>16</v>
      </c>
      <c r="G4" s="15">
        <f>IF(Spielplan2!K33="","",Spielplan2!K33)</f>
      </c>
      <c r="H4" s="68">
        <f t="shared" si="0"/>
      </c>
      <c r="I4" s="68">
        <f t="shared" si="1"/>
      </c>
      <c r="K4" s="66" t="str">
        <f>Vorgaben!A17</f>
        <v>Mannschaft 22</v>
      </c>
      <c r="L4" s="19">
        <f>SUM(S4:V4)</f>
        <v>0</v>
      </c>
      <c r="M4" s="19">
        <f>SUM(I3,I15,H27,H39)</f>
        <v>0</v>
      </c>
      <c r="N4" s="15">
        <f>SUM(G3,G15,E27,E39)</f>
        <v>0</v>
      </c>
      <c r="O4" s="15" t="s">
        <v>16</v>
      </c>
      <c r="P4" s="15">
        <f>SUM(E3,E15,G27,G39)</f>
        <v>0</v>
      </c>
      <c r="Q4" s="15">
        <f>N4-P4</f>
        <v>0</v>
      </c>
      <c r="R4" s="21"/>
      <c r="S4" s="11">
        <f>IF(OR(E3="",G3=""),0,1)</f>
        <v>0</v>
      </c>
      <c r="T4" s="11">
        <f>IF(OR(E15="",G15=""),0,1)</f>
        <v>0</v>
      </c>
      <c r="U4" s="11">
        <f>IF(OR(E27="",G27=""),0,1)</f>
        <v>0</v>
      </c>
      <c r="V4" s="11">
        <f>IF(OR(E39="",G39=""),0,1)</f>
        <v>0</v>
      </c>
    </row>
    <row r="5" spans="1:22" ht="12.75">
      <c r="A5" s="18">
        <f>Spielplan2!B37</f>
        <v>5</v>
      </c>
      <c r="B5" s="18" t="str">
        <f>Spielplan2!F37</f>
        <v>Mannschaft 31</v>
      </c>
      <c r="C5" s="19" t="s">
        <v>15</v>
      </c>
      <c r="D5" s="20" t="str">
        <f>Spielplan2!H37</f>
        <v>Mannschaft 32</v>
      </c>
      <c r="E5" s="15">
        <f>IF(Spielplan2!I37="","",Spielplan2!I37)</f>
      </c>
      <c r="F5" s="15" t="s">
        <v>16</v>
      </c>
      <c r="G5" s="15">
        <f>IF(Spielplan2!K37="","",Spielplan2!K37)</f>
      </c>
      <c r="H5" s="68">
        <f t="shared" si="0"/>
      </c>
      <c r="I5" s="68">
        <f t="shared" si="1"/>
      </c>
      <c r="K5" s="66" t="str">
        <f>Vorgaben!A18</f>
        <v>Mannschaft 23</v>
      </c>
      <c r="L5" s="19">
        <f>SUM(S5:V5)</f>
        <v>0</v>
      </c>
      <c r="M5" s="19">
        <f>SUM(H7,H15,I23,I31)</f>
        <v>0</v>
      </c>
      <c r="N5" s="15">
        <f>SUM(E7,E15,G23,G31)</f>
        <v>0</v>
      </c>
      <c r="O5" s="15" t="s">
        <v>16</v>
      </c>
      <c r="P5" s="15">
        <f>SUM(G7,G15,E23,E31)</f>
        <v>0</v>
      </c>
      <c r="Q5" s="15">
        <f>N5-P5</f>
        <v>0</v>
      </c>
      <c r="R5" s="21"/>
      <c r="S5" s="11">
        <f>IF(OR(E7="",G7=""),0,1)</f>
        <v>0</v>
      </c>
      <c r="T5" s="11">
        <f>IF(OR(E15="",G15=""),0,1)</f>
        <v>0</v>
      </c>
      <c r="U5" s="11">
        <f>IF(OR(E23="",G23=""),0,1)</f>
        <v>0</v>
      </c>
      <c r="V5" s="11">
        <f>IF(OR(E31="",G31=""),0,1)</f>
        <v>0</v>
      </c>
    </row>
    <row r="6" spans="1:22" ht="12.75">
      <c r="A6" s="18">
        <f>Spielplan2!B41</f>
        <v>7</v>
      </c>
      <c r="B6" s="18" t="str">
        <f>Spielplan2!F41</f>
        <v>Mannschaft 36</v>
      </c>
      <c r="C6" s="19" t="s">
        <v>15</v>
      </c>
      <c r="D6" s="20" t="str">
        <f>Spielplan2!H41</f>
        <v>Mannschaft 37</v>
      </c>
      <c r="E6" s="15">
        <f>IF(Spielplan2!I41="","",Spielplan2!I41)</f>
      </c>
      <c r="F6" s="15" t="s">
        <v>16</v>
      </c>
      <c r="G6" s="15">
        <f>IF(Spielplan2!K41="","",Spielplan2!K41)</f>
      </c>
      <c r="H6" s="68">
        <f t="shared" si="0"/>
      </c>
      <c r="I6" s="68">
        <f t="shared" si="1"/>
      </c>
      <c r="K6" s="66" t="str">
        <f>Vorgaben!A19</f>
        <v>Mannschaft 24</v>
      </c>
      <c r="L6" s="19">
        <f>SUM(S6:V6)</f>
        <v>0</v>
      </c>
      <c r="M6" s="19">
        <f>SUM(I7,H19,H35,I27)</f>
        <v>0</v>
      </c>
      <c r="N6" s="15">
        <f>SUM(G7,E19,G27,E35)</f>
        <v>0</v>
      </c>
      <c r="O6" s="15" t="s">
        <v>16</v>
      </c>
      <c r="P6" s="15">
        <f>SUM(E7,G19,E27,G35)</f>
        <v>0</v>
      </c>
      <c r="Q6" s="15">
        <f>N6-P6</f>
        <v>0</v>
      </c>
      <c r="R6" s="21"/>
      <c r="S6" s="11">
        <f>IF(OR(E7="",G7=""),0,1)</f>
        <v>0</v>
      </c>
      <c r="T6" s="11">
        <f>IF(OR(E19="",G19=""),0,1)</f>
        <v>0</v>
      </c>
      <c r="U6" s="11">
        <f>IF(OR(E27="",G27=""),0,1)</f>
        <v>0</v>
      </c>
      <c r="V6" s="11">
        <f>IF(OR(E35="",G35=""),0,1)</f>
        <v>0</v>
      </c>
    </row>
    <row r="7" spans="1:22" ht="12.75">
      <c r="A7" s="18">
        <f>Spielplan2!B30</f>
        <v>2</v>
      </c>
      <c r="B7" s="18" t="str">
        <f>Spielplan2!F30</f>
        <v>Mannschaft 23</v>
      </c>
      <c r="C7" s="19" t="s">
        <v>15</v>
      </c>
      <c r="D7" s="20" t="str">
        <f>Spielplan2!H30</f>
        <v>Mannschaft 24</v>
      </c>
      <c r="E7" s="15">
        <f>IF(Spielplan2!I30="","",Spielplan2!I30)</f>
      </c>
      <c r="F7" s="15" t="s">
        <v>16</v>
      </c>
      <c r="G7" s="15">
        <f>IF(Spielplan2!K30="","",Spielplan2!K30)</f>
      </c>
      <c r="H7" s="68">
        <f t="shared" si="0"/>
      </c>
      <c r="I7" s="68">
        <f t="shared" si="1"/>
      </c>
      <c r="K7" s="66" t="str">
        <f>Vorgaben!A20</f>
        <v>Mannschaft 25</v>
      </c>
      <c r="L7" s="19">
        <f>SUM(S7:V7)</f>
        <v>0</v>
      </c>
      <c r="M7" s="19">
        <f>SUM(H11,I19,H31,I39)</f>
        <v>0</v>
      </c>
      <c r="N7" s="15">
        <f>SUM(E11,G19,E31,G39)</f>
        <v>0</v>
      </c>
      <c r="O7" s="15" t="s">
        <v>16</v>
      </c>
      <c r="P7" s="15">
        <f>SUM(G11,E19,G31,E39)</f>
        <v>0</v>
      </c>
      <c r="Q7" s="15">
        <f>N7-P7</f>
        <v>0</v>
      </c>
      <c r="R7" s="21"/>
      <c r="S7" s="11">
        <f>IF(OR(E11="",G11=""),0,1)</f>
        <v>0</v>
      </c>
      <c r="T7" s="11">
        <f>IF(OR(E19="",G19=""),0,1)</f>
        <v>0</v>
      </c>
      <c r="U7" s="11">
        <f>IF(OR(E31="",G31=""),0,1)</f>
        <v>0</v>
      </c>
      <c r="V7" s="11">
        <f>IF(OR(E39="",G39=""),0,1)</f>
        <v>0</v>
      </c>
    </row>
    <row r="8" spans="1:24" ht="12.75">
      <c r="A8" s="18">
        <f>Spielplan2!B34</f>
        <v>4</v>
      </c>
      <c r="B8" s="18" t="str">
        <f>Spielplan2!F34</f>
        <v>Mannschaft 28</v>
      </c>
      <c r="C8" s="19" t="s">
        <v>15</v>
      </c>
      <c r="D8" s="20" t="str">
        <f>Spielplan2!H34</f>
        <v>Mannschaft 29</v>
      </c>
      <c r="E8" s="15">
        <f>IF(Spielplan2!I34="","",Spielplan2!I34)</f>
      </c>
      <c r="F8" s="15" t="s">
        <v>16</v>
      </c>
      <c r="G8" s="15">
        <f>IF(Spielplan2!K34="","",Spielplan2!K34)</f>
      </c>
      <c r="H8" s="68">
        <f t="shared" si="0"/>
      </c>
      <c r="I8" s="68">
        <f t="shared" si="1"/>
      </c>
      <c r="K8" s="258" t="s">
        <v>6</v>
      </c>
      <c r="L8" s="258" t="s">
        <v>34</v>
      </c>
      <c r="M8" s="258" t="s">
        <v>1</v>
      </c>
      <c r="N8" s="258" t="s">
        <v>2</v>
      </c>
      <c r="O8" s="258"/>
      <c r="P8" s="258"/>
      <c r="Q8" s="258" t="s">
        <v>35</v>
      </c>
      <c r="W8" s="22"/>
      <c r="X8" s="22"/>
    </row>
    <row r="9" spans="1:24" ht="12.75">
      <c r="A9" s="18">
        <f>Spielplan2!B38</f>
        <v>6</v>
      </c>
      <c r="B9" s="18" t="str">
        <f>Spielplan2!F38</f>
        <v>Mannschaft 33</v>
      </c>
      <c r="C9" s="19" t="s">
        <v>15</v>
      </c>
      <c r="D9" s="20" t="str">
        <f>Spielplan2!H38</f>
        <v>Mannschaft 34</v>
      </c>
      <c r="E9" s="15">
        <f>IF(Spielplan2!I38="","",Spielplan2!I38)</f>
      </c>
      <c r="F9" s="15" t="s">
        <v>16</v>
      </c>
      <c r="G9" s="15">
        <f>IF(Spielplan2!K38="","",Spielplan2!K38)</f>
      </c>
      <c r="H9" s="68">
        <f t="shared" si="0"/>
      </c>
      <c r="I9" s="68">
        <f t="shared" si="1"/>
      </c>
      <c r="K9" s="258"/>
      <c r="L9" s="258"/>
      <c r="M9" s="258"/>
      <c r="N9" s="258"/>
      <c r="O9" s="258"/>
      <c r="P9" s="258"/>
      <c r="Q9" s="258"/>
      <c r="W9" s="22"/>
      <c r="X9" s="22"/>
    </row>
    <row r="10" spans="1:24" ht="12.75">
      <c r="A10" s="18">
        <f>Spielplan2!B42</f>
        <v>8</v>
      </c>
      <c r="B10" s="18" t="str">
        <f>Spielplan2!F42</f>
        <v>Mannschaft 38</v>
      </c>
      <c r="C10" s="19" t="s">
        <v>15</v>
      </c>
      <c r="D10" s="20" t="str">
        <f>Spielplan2!H42</f>
        <v>Mannschaft 39</v>
      </c>
      <c r="E10" s="15">
        <f>IF(Spielplan2!I42="","",Spielplan2!I42)</f>
      </c>
      <c r="F10" s="15" t="s">
        <v>16</v>
      </c>
      <c r="G10" s="15">
        <f>IF(Spielplan2!K42="","",Spielplan2!K42)</f>
      </c>
      <c r="H10" s="68">
        <f t="shared" si="0"/>
      </c>
      <c r="I10" s="68">
        <f t="shared" si="1"/>
      </c>
      <c r="K10" s="66" t="str">
        <f>Vorgaben!A23</f>
        <v>Mannschaft 26</v>
      </c>
      <c r="L10" s="19">
        <f>SUM(S10:V10)</f>
        <v>0</v>
      </c>
      <c r="M10" s="19">
        <f>SUM(I12,H24,I36,H4)</f>
        <v>0</v>
      </c>
      <c r="N10" s="15">
        <f>SUM(E4,G12,E24,G36)</f>
        <v>0</v>
      </c>
      <c r="O10" s="15" t="s">
        <v>16</v>
      </c>
      <c r="P10" s="15">
        <f>SUM(G4,E12,G24,E36)</f>
        <v>0</v>
      </c>
      <c r="Q10" s="15">
        <f>N10-P10</f>
        <v>0</v>
      </c>
      <c r="R10" s="23"/>
      <c r="S10" s="11">
        <f>IF(OR(E4="",G4=""),0,1)</f>
        <v>0</v>
      </c>
      <c r="T10" s="11">
        <f>IF(OR(E12="",G12=""),0,1)</f>
        <v>0</v>
      </c>
      <c r="U10" s="11">
        <f>IF(OR(E24="",G24=""),0,1)</f>
        <v>0</v>
      </c>
      <c r="V10" s="11">
        <f>IF(OR(E36="",G36=""),0,1)</f>
        <v>0</v>
      </c>
      <c r="W10" s="24"/>
      <c r="X10" s="24"/>
    </row>
    <row r="11" spans="1:24" ht="12.75">
      <c r="A11" s="18">
        <f>Spielplan2!B77</f>
        <v>25</v>
      </c>
      <c r="B11" s="18" t="str">
        <f>Spielplan2!F77</f>
        <v>Mannschaft 25</v>
      </c>
      <c r="C11" s="19" t="s">
        <v>15</v>
      </c>
      <c r="D11" s="20" t="str">
        <f>Spielplan2!H77</f>
        <v>Mannschaft 21</v>
      </c>
      <c r="E11" s="15">
        <f>IF(Spielplan2!I77="","",Spielplan2!I77)</f>
      </c>
      <c r="F11" s="15" t="s">
        <v>16</v>
      </c>
      <c r="G11" s="15">
        <f>IF(Spielplan2!K77="","",Spielplan2!K77)</f>
      </c>
      <c r="H11" s="68">
        <f t="shared" si="0"/>
      </c>
      <c r="I11" s="68">
        <f t="shared" si="1"/>
      </c>
      <c r="J11" s="25"/>
      <c r="K11" s="66" t="str">
        <f>Vorgaben!A24</f>
        <v>Mannschaft 27</v>
      </c>
      <c r="L11" s="19">
        <f>SUM(S11:V11)</f>
        <v>0</v>
      </c>
      <c r="M11" s="19">
        <f>SUM(I4,I16,H28,H40)</f>
        <v>0</v>
      </c>
      <c r="N11" s="15">
        <f>SUM(G4,G16,E28,E40)</f>
        <v>0</v>
      </c>
      <c r="O11" s="15" t="s">
        <v>16</v>
      </c>
      <c r="P11" s="15">
        <f>SUM(E4,E16,G28,G40)</f>
        <v>0</v>
      </c>
      <c r="Q11" s="15">
        <f>N11-P11</f>
        <v>0</v>
      </c>
      <c r="R11" s="25"/>
      <c r="S11" s="11">
        <f>IF(OR(E4="",G4=""),0,1)</f>
        <v>0</v>
      </c>
      <c r="T11" s="11">
        <f>IF(OR(E16="",G16=""),0,1)</f>
        <v>0</v>
      </c>
      <c r="U11" s="11">
        <f>IF(OR(E28="",G28=""),0,1)</f>
        <v>0</v>
      </c>
      <c r="V11" s="11">
        <f>IF(OR(E40="",G40=""),0,1)</f>
        <v>0</v>
      </c>
      <c r="W11" s="25"/>
      <c r="X11" s="25"/>
    </row>
    <row r="12" spans="1:22" ht="12.75">
      <c r="A12" s="18">
        <f>Spielplan2!B81</f>
        <v>27</v>
      </c>
      <c r="B12" s="18" t="str">
        <f>Spielplan2!F81</f>
        <v>Mannschaft 30</v>
      </c>
      <c r="C12" s="19" t="s">
        <v>15</v>
      </c>
      <c r="D12" s="20" t="str">
        <f>Spielplan2!H81</f>
        <v>Mannschaft 26</v>
      </c>
      <c r="E12" s="15">
        <f>IF(Spielplan2!I81="","",Spielplan2!I81)</f>
      </c>
      <c r="F12" s="15" t="s">
        <v>16</v>
      </c>
      <c r="G12" s="15">
        <f>IF(Spielplan2!K81="","",Spielplan2!K81)</f>
      </c>
      <c r="H12" s="68">
        <f t="shared" si="0"/>
      </c>
      <c r="I12" s="68">
        <f t="shared" si="1"/>
      </c>
      <c r="K12" s="66" t="str">
        <f>Vorgaben!A25</f>
        <v>Mannschaft 28</v>
      </c>
      <c r="L12" s="19">
        <f>SUM(S12:V12)</f>
        <v>0</v>
      </c>
      <c r="M12" s="19">
        <f>SUM(H8,H16,I24,I32)</f>
        <v>0</v>
      </c>
      <c r="N12" s="15">
        <f>SUM(E8,E16,G24,G32)</f>
        <v>0</v>
      </c>
      <c r="O12" s="15" t="s">
        <v>16</v>
      </c>
      <c r="P12" s="15">
        <f>SUM(G8,G16,E24,E32)</f>
        <v>0</v>
      </c>
      <c r="Q12" s="15">
        <f>N12-P12</f>
        <v>0</v>
      </c>
      <c r="S12" s="11">
        <f>IF(OR(E8="",G8=""),0,1)</f>
        <v>0</v>
      </c>
      <c r="T12" s="11">
        <f>IF(OR(E16="",G16=""),0,1)</f>
        <v>0</v>
      </c>
      <c r="U12" s="11">
        <f>IF(OR(E24="",G24=""),0,1)</f>
        <v>0</v>
      </c>
      <c r="V12" s="11">
        <f>IF(OR(E32="",G32=""),0,1)</f>
        <v>0</v>
      </c>
    </row>
    <row r="13" spans="1:22" ht="12.75">
      <c r="A13" s="18">
        <f>Spielplan2!B85</f>
        <v>29</v>
      </c>
      <c r="B13" s="18" t="str">
        <f>Spielplan2!F85</f>
        <v>Mannschaft 35</v>
      </c>
      <c r="C13" s="19" t="s">
        <v>15</v>
      </c>
      <c r="D13" s="20" t="str">
        <f>Spielplan2!H85</f>
        <v>Mannschaft 31</v>
      </c>
      <c r="E13" s="15">
        <f>IF(Spielplan2!I85="","",Spielplan2!I85)</f>
      </c>
      <c r="F13" s="15" t="s">
        <v>16</v>
      </c>
      <c r="G13" s="15">
        <f>IF(Spielplan2!K85="","",Spielplan2!K85)</f>
      </c>
      <c r="H13" s="68">
        <f t="shared" si="0"/>
      </c>
      <c r="I13" s="68">
        <f t="shared" si="1"/>
      </c>
      <c r="K13" s="66" t="str">
        <f>Vorgaben!A26</f>
        <v>Mannschaft 29</v>
      </c>
      <c r="L13" s="19">
        <f>SUM(S13:V13)</f>
        <v>0</v>
      </c>
      <c r="M13" s="19">
        <f>SUM(I8,H20,I28,H36)</f>
        <v>0</v>
      </c>
      <c r="N13" s="15">
        <f>SUM(G8,E20,G28,E36)</f>
        <v>0</v>
      </c>
      <c r="O13" s="15" t="s">
        <v>16</v>
      </c>
      <c r="P13" s="15">
        <f>SUM(E8,G20,E28,G36)</f>
        <v>0</v>
      </c>
      <c r="Q13" s="15">
        <f>N13-P13</f>
        <v>0</v>
      </c>
      <c r="S13" s="11">
        <f>IF(OR(E8="",G8=""),0,1)</f>
        <v>0</v>
      </c>
      <c r="T13" s="11">
        <f>IF(OR(E20="",G20=""),0,1)</f>
        <v>0</v>
      </c>
      <c r="U13" s="11">
        <f>IF(OR(E28="",G28=""),0,1)</f>
        <v>0</v>
      </c>
      <c r="V13" s="11">
        <f>IF(OR(E36="",G36=""),0,1)</f>
        <v>0</v>
      </c>
    </row>
    <row r="14" spans="1:22" ht="15.75" customHeight="1">
      <c r="A14" s="18">
        <f>Spielplan2!B89</f>
        <v>31</v>
      </c>
      <c r="B14" s="18" t="str">
        <f>Spielplan2!F89</f>
        <v>Mannschaft 40</v>
      </c>
      <c r="C14" s="19" t="s">
        <v>15</v>
      </c>
      <c r="D14" s="20" t="str">
        <f>Spielplan2!H89</f>
        <v>Mannschaft 36</v>
      </c>
      <c r="E14" s="15">
        <f>IF(Spielplan2!I89="","",Spielplan2!I89)</f>
      </c>
      <c r="F14" s="15" t="s">
        <v>16</v>
      </c>
      <c r="G14" s="15">
        <f>IF(Spielplan2!K89="","",Spielplan2!K89)</f>
      </c>
      <c r="H14" s="68">
        <f t="shared" si="0"/>
      </c>
      <c r="I14" s="68">
        <f t="shared" si="1"/>
      </c>
      <c r="K14" s="66" t="str">
        <f>Vorgaben!A27</f>
        <v>Mannschaft 30</v>
      </c>
      <c r="L14" s="19">
        <f>SUM(S14:V14)</f>
        <v>0</v>
      </c>
      <c r="M14" s="19">
        <f>SUM(H12,I20,H32,I40)</f>
        <v>0</v>
      </c>
      <c r="N14" s="15">
        <f>SUM(E12,G20,E32,G40)</f>
        <v>0</v>
      </c>
      <c r="O14" s="15" t="s">
        <v>16</v>
      </c>
      <c r="P14" s="15">
        <f>SUM(G12,E20,G32,E40)</f>
        <v>0</v>
      </c>
      <c r="Q14" s="15">
        <f>N14-P14</f>
        <v>0</v>
      </c>
      <c r="S14" s="11">
        <f>IF(OR(E12="",G12=""),0,1)</f>
        <v>0</v>
      </c>
      <c r="T14" s="11">
        <f>IF(OR(E20="",G20=""),0,1)</f>
        <v>0</v>
      </c>
      <c r="U14" s="11">
        <f>IF(OR(E32="",G32=""),0,1)</f>
        <v>0</v>
      </c>
      <c r="V14" s="11">
        <f>IF(OR(E40="",G40=""),0,1)</f>
        <v>0</v>
      </c>
    </row>
    <row r="15" spans="1:24" ht="15.75" customHeight="1">
      <c r="A15" s="18">
        <f>Spielplan2!B62</f>
        <v>18</v>
      </c>
      <c r="B15" s="18" t="str">
        <f>Spielplan2!F62</f>
        <v>Mannschaft 23</v>
      </c>
      <c r="C15" s="19" t="s">
        <v>15</v>
      </c>
      <c r="D15" s="20" t="str">
        <f>Spielplan2!H62</f>
        <v>Mannschaft 22</v>
      </c>
      <c r="E15" s="15">
        <f>IF(Spielplan2!I62="","",Spielplan2!I62)</f>
      </c>
      <c r="F15" s="15" t="s">
        <v>16</v>
      </c>
      <c r="G15" s="15">
        <f>IF(Spielplan2!K62="","",Spielplan2!K62)</f>
      </c>
      <c r="H15" s="68">
        <f t="shared" si="0"/>
      </c>
      <c r="I15" s="68">
        <f t="shared" si="1"/>
      </c>
      <c r="K15" s="258" t="s">
        <v>3</v>
      </c>
      <c r="L15" s="258" t="s">
        <v>34</v>
      </c>
      <c r="M15" s="258" t="s">
        <v>1</v>
      </c>
      <c r="N15" s="258" t="s">
        <v>2</v>
      </c>
      <c r="O15" s="258"/>
      <c r="P15" s="258"/>
      <c r="Q15" s="258" t="s">
        <v>35</v>
      </c>
      <c r="W15" s="22"/>
      <c r="X15" s="22"/>
    </row>
    <row r="16" spans="1:24" ht="15.75" customHeight="1">
      <c r="A16" s="18">
        <f>Spielplan2!B66</f>
        <v>20</v>
      </c>
      <c r="B16" s="18" t="str">
        <f>Spielplan2!F66</f>
        <v>Mannschaft 28</v>
      </c>
      <c r="C16" s="19" t="s">
        <v>15</v>
      </c>
      <c r="D16" s="20" t="str">
        <f>Spielplan2!H66</f>
        <v>Mannschaft 27</v>
      </c>
      <c r="E16" s="15">
        <f>IF(Spielplan2!I66="","",Spielplan2!I66)</f>
      </c>
      <c r="F16" s="15" t="s">
        <v>16</v>
      </c>
      <c r="G16" s="15">
        <f>IF(Spielplan2!K66="","",Spielplan2!K66)</f>
      </c>
      <c r="H16" s="68">
        <f t="shared" si="0"/>
      </c>
      <c r="I16" s="68">
        <f t="shared" si="1"/>
      </c>
      <c r="K16" s="258"/>
      <c r="L16" s="258"/>
      <c r="M16" s="258"/>
      <c r="N16" s="258"/>
      <c r="O16" s="258"/>
      <c r="P16" s="258"/>
      <c r="Q16" s="258"/>
      <c r="W16" s="22"/>
      <c r="X16" s="22"/>
    </row>
    <row r="17" spans="1:24" ht="15.75" customHeight="1">
      <c r="A17" s="18">
        <f>Spielplan2!B70</f>
        <v>22</v>
      </c>
      <c r="B17" s="18" t="str">
        <f>Spielplan2!F70</f>
        <v>Mannschaft 33</v>
      </c>
      <c r="C17" s="19" t="s">
        <v>15</v>
      </c>
      <c r="D17" s="20" t="str">
        <f>Spielplan2!H70</f>
        <v>Mannschaft 32</v>
      </c>
      <c r="E17" s="15">
        <f>IF(Spielplan2!I70="","",Spielplan2!I70)</f>
      </c>
      <c r="F17" s="15" t="s">
        <v>16</v>
      </c>
      <c r="G17" s="15">
        <f>IF(Spielplan2!K70="","",Spielplan2!K70)</f>
      </c>
      <c r="H17" s="68">
        <f t="shared" si="0"/>
      </c>
      <c r="I17" s="68">
        <f t="shared" si="1"/>
      </c>
      <c r="K17" s="3" t="str">
        <f>Vorgaben!B16</f>
        <v>Mannschaft 31</v>
      </c>
      <c r="L17" s="19">
        <f>SUM(S17:V17)</f>
        <v>0</v>
      </c>
      <c r="M17" s="19">
        <f>SUM(H5,I13,H25,I37)</f>
        <v>0</v>
      </c>
      <c r="N17" s="15">
        <f>SUM(E5,G13,E25,G37)</f>
        <v>0</v>
      </c>
      <c r="O17" s="15" t="s">
        <v>16</v>
      </c>
      <c r="P17" s="15">
        <f>SUM(G5,E13,G25,E37)</f>
        <v>0</v>
      </c>
      <c r="Q17" s="15">
        <f>N17-P17</f>
        <v>0</v>
      </c>
      <c r="R17" s="23"/>
      <c r="S17" s="11">
        <f>IF(OR(E5="",G5=""),0,1)</f>
        <v>0</v>
      </c>
      <c r="T17" s="11">
        <f>IF(OR(E13="",G13=""),0,1)</f>
        <v>0</v>
      </c>
      <c r="U17" s="11">
        <f>IF(OR(E25="",G25=""),0,1)</f>
        <v>0</v>
      </c>
      <c r="V17" s="11">
        <f>IF(OR(E37="",G37=""),0,1)</f>
        <v>0</v>
      </c>
      <c r="W17" s="24"/>
      <c r="X17" s="24"/>
    </row>
    <row r="18" spans="1:24" ht="12.75">
      <c r="A18" s="18">
        <f>Spielplan2!B74</f>
        <v>24</v>
      </c>
      <c r="B18" s="18" t="str">
        <f>Spielplan2!F74</f>
        <v>Mannschaft 38</v>
      </c>
      <c r="C18" s="19" t="s">
        <v>15</v>
      </c>
      <c r="D18" s="20" t="str">
        <f>Spielplan2!H74</f>
        <v>Mannschaft 37</v>
      </c>
      <c r="E18" s="15">
        <f>IF(Spielplan2!I74="","",Spielplan2!I74)</f>
      </c>
      <c r="F18" s="15" t="s">
        <v>16</v>
      </c>
      <c r="G18" s="15">
        <f>IF(Spielplan2!K74="","",Spielplan2!K74)</f>
      </c>
      <c r="H18" s="68">
        <f t="shared" si="0"/>
      </c>
      <c r="I18" s="68">
        <f t="shared" si="1"/>
      </c>
      <c r="K18" s="3" t="str">
        <f>Vorgaben!B17</f>
        <v>Mannschaft 32</v>
      </c>
      <c r="L18" s="19">
        <f>SUM(S18:V18)</f>
        <v>0</v>
      </c>
      <c r="M18" s="19">
        <f>SUM(I5,I17,H29,H41)</f>
        <v>0</v>
      </c>
      <c r="N18" s="15">
        <f>SUM(G5,G17,E29,E41)</f>
        <v>0</v>
      </c>
      <c r="O18" s="15" t="s">
        <v>16</v>
      </c>
      <c r="P18" s="15">
        <f>SUM(E5,E17,G29,G41)</f>
        <v>0</v>
      </c>
      <c r="Q18" s="15">
        <f>N18-P18</f>
        <v>0</v>
      </c>
      <c r="R18" s="25"/>
      <c r="S18" s="11">
        <f>IF(OR(E5="",G5=""),0,1)</f>
        <v>0</v>
      </c>
      <c r="T18" s="11">
        <f>IF(OR(E17="",G17=""),0,1)</f>
        <v>0</v>
      </c>
      <c r="U18" s="11">
        <f>IF(OR(E29="",G29=""),0,1)</f>
        <v>0</v>
      </c>
      <c r="V18" s="11">
        <f>IF(OR(E41="",G41=""),0,1)</f>
        <v>0</v>
      </c>
      <c r="W18" s="25"/>
      <c r="X18" s="25"/>
    </row>
    <row r="19" spans="1:22" ht="12.75">
      <c r="A19" s="18">
        <f>Spielplan2!B61</f>
        <v>17</v>
      </c>
      <c r="B19" s="18" t="str">
        <f>Spielplan2!F61</f>
        <v>Mannschaft 24</v>
      </c>
      <c r="C19" s="19" t="s">
        <v>15</v>
      </c>
      <c r="D19" s="20" t="str">
        <f>Spielplan2!H61</f>
        <v>Mannschaft 25</v>
      </c>
      <c r="E19" s="15">
        <f>IF(Spielplan2!I61="","",Spielplan2!I61)</f>
      </c>
      <c r="F19" s="15" t="s">
        <v>16</v>
      </c>
      <c r="G19" s="15">
        <f>IF(Spielplan2!K61="","",Spielplan2!K61)</f>
      </c>
      <c r="H19" s="68">
        <f t="shared" si="0"/>
      </c>
      <c r="I19" s="68">
        <f t="shared" si="1"/>
      </c>
      <c r="K19" s="3" t="str">
        <f>Vorgaben!B18</f>
        <v>Mannschaft 33</v>
      </c>
      <c r="L19" s="19">
        <f>SUM(S19:V19)</f>
        <v>0</v>
      </c>
      <c r="M19" s="19">
        <f>SUM(H9,H17,I25,I33)</f>
        <v>0</v>
      </c>
      <c r="N19" s="15">
        <f>SUM(E9,E17,G25,G33)</f>
        <v>0</v>
      </c>
      <c r="O19" s="15" t="s">
        <v>16</v>
      </c>
      <c r="P19" s="15">
        <f>SUM(G9,G17,E25,E33)</f>
        <v>0</v>
      </c>
      <c r="Q19" s="15">
        <f>N19-P19</f>
        <v>0</v>
      </c>
      <c r="S19" s="11">
        <f>IF(OR(E9="",G9=""),0,1)</f>
        <v>0</v>
      </c>
      <c r="T19" s="11">
        <f>IF(OR(E17="",G17=""),0,1)</f>
        <v>0</v>
      </c>
      <c r="U19" s="11">
        <f>IF(OR(E25="",G25=""),0,1)</f>
        <v>0</v>
      </c>
      <c r="V19" s="11">
        <f>IF(OR(E33="",G33=""),0,1)</f>
        <v>0</v>
      </c>
    </row>
    <row r="20" spans="1:22" ht="12.75">
      <c r="A20" s="18">
        <f>Spielplan2!B65</f>
        <v>19</v>
      </c>
      <c r="B20" s="18" t="str">
        <f>Spielplan2!F65</f>
        <v>Mannschaft 29</v>
      </c>
      <c r="C20" s="19" t="s">
        <v>15</v>
      </c>
      <c r="D20" s="20" t="str">
        <f>Spielplan2!H65</f>
        <v>Mannschaft 30</v>
      </c>
      <c r="E20" s="15">
        <f>IF(Spielplan2!I65="","",Spielplan2!I65)</f>
      </c>
      <c r="F20" s="15" t="s">
        <v>16</v>
      </c>
      <c r="G20" s="15">
        <f>IF(Spielplan2!K65="","",Spielplan2!K65)</f>
      </c>
      <c r="H20" s="68">
        <f t="shared" si="0"/>
      </c>
      <c r="I20" s="68">
        <f t="shared" si="1"/>
      </c>
      <c r="K20" s="3" t="str">
        <f>Vorgaben!B19</f>
        <v>Mannschaft 34</v>
      </c>
      <c r="L20" s="19">
        <f>SUM(S20:V20)</f>
        <v>0</v>
      </c>
      <c r="M20" s="19">
        <f>SUM(I9,H21,I29,H37)</f>
        <v>0</v>
      </c>
      <c r="N20" s="15">
        <f>SUM(G9,E21,G29,E37)</f>
        <v>0</v>
      </c>
      <c r="O20" s="15" t="s">
        <v>16</v>
      </c>
      <c r="P20" s="15">
        <f>SUM(E9,G21,E29,G37)</f>
        <v>0</v>
      </c>
      <c r="Q20" s="15">
        <f>N20-P20</f>
        <v>0</v>
      </c>
      <c r="S20" s="11">
        <f>IF(OR(E9="",G9=""),0,1)</f>
        <v>0</v>
      </c>
      <c r="T20" s="11">
        <f>IF(OR(E21="",G21=""),0,1)</f>
        <v>0</v>
      </c>
      <c r="U20" s="11">
        <f>IF(OR(E29="",G29=""),0,1)</f>
        <v>0</v>
      </c>
      <c r="V20" s="11">
        <f>IF(OR(E37="",G37=""),0,1)</f>
        <v>0</v>
      </c>
    </row>
    <row r="21" spans="1:22" ht="12.75">
      <c r="A21" s="18">
        <f>Spielplan2!B69</f>
        <v>21</v>
      </c>
      <c r="B21" s="18" t="str">
        <f>Spielplan2!F69</f>
        <v>Mannschaft 34</v>
      </c>
      <c r="C21" s="19" t="s">
        <v>15</v>
      </c>
      <c r="D21" s="20" t="str">
        <f>Spielplan2!H69</f>
        <v>Mannschaft 35</v>
      </c>
      <c r="E21" s="15">
        <f>IF(Spielplan2!I69="","",Spielplan2!I69)</f>
      </c>
      <c r="F21" s="15" t="s">
        <v>16</v>
      </c>
      <c r="G21" s="15">
        <f>IF(Spielplan2!K69="","",Spielplan2!K69)</f>
      </c>
      <c r="H21" s="68">
        <f t="shared" si="0"/>
      </c>
      <c r="I21" s="68">
        <f t="shared" si="1"/>
      </c>
      <c r="K21" s="3" t="str">
        <f>Vorgaben!B20</f>
        <v>Mannschaft 35</v>
      </c>
      <c r="L21" s="19">
        <f>SUM(S21:V21)</f>
        <v>0</v>
      </c>
      <c r="M21" s="19">
        <f>SUM(H13,I21,H33,I41)</f>
        <v>0</v>
      </c>
      <c r="N21" s="15">
        <f>SUM(E13,G21,E33,G41)</f>
        <v>0</v>
      </c>
      <c r="O21" s="15" t="s">
        <v>16</v>
      </c>
      <c r="P21" s="15">
        <f>SUM(G13,E21,G33,E41)</f>
        <v>0</v>
      </c>
      <c r="Q21" s="15">
        <f>N21-P21</f>
        <v>0</v>
      </c>
      <c r="S21" s="11">
        <f>IF(OR(E13="",G13=""),0,1)</f>
        <v>0</v>
      </c>
      <c r="T21" s="11">
        <f>IF(OR(E21="",G21=""),0,1)</f>
        <v>0</v>
      </c>
      <c r="U21" s="11">
        <f>IF(OR(E33="",G33=""),0,1)</f>
        <v>0</v>
      </c>
      <c r="V21" s="11">
        <f>IF(OR(E41="",G41=""),0,1)</f>
        <v>0</v>
      </c>
    </row>
    <row r="22" spans="1:24" ht="12.75">
      <c r="A22" s="18">
        <f>Spielplan2!B73</f>
        <v>23</v>
      </c>
      <c r="B22" s="18" t="str">
        <f>Spielplan2!F73</f>
        <v>Mannschaft 39</v>
      </c>
      <c r="C22" s="19" t="s">
        <v>15</v>
      </c>
      <c r="D22" s="20" t="str">
        <f>Spielplan2!H73</f>
        <v>Mannschaft 40</v>
      </c>
      <c r="E22" s="15">
        <f>IF(Spielplan2!I73="","",Spielplan2!I73)</f>
      </c>
      <c r="F22" s="15" t="s">
        <v>16</v>
      </c>
      <c r="G22" s="15">
        <f>IF(Spielplan2!K73="","",Spielplan2!K73)</f>
      </c>
      <c r="H22" s="68">
        <f t="shared" si="0"/>
      </c>
      <c r="I22" s="68">
        <f t="shared" si="1"/>
      </c>
      <c r="K22" s="258" t="s">
        <v>7</v>
      </c>
      <c r="L22" s="258" t="s">
        <v>34</v>
      </c>
      <c r="M22" s="258" t="s">
        <v>1</v>
      </c>
      <c r="N22" s="258" t="s">
        <v>2</v>
      </c>
      <c r="O22" s="258"/>
      <c r="P22" s="258"/>
      <c r="Q22" s="258" t="s">
        <v>35</v>
      </c>
      <c r="W22" s="22"/>
      <c r="X22" s="22"/>
    </row>
    <row r="23" spans="1:24" ht="12.75">
      <c r="A23" s="18">
        <f>Spielplan2!B46</f>
        <v>10</v>
      </c>
      <c r="B23" s="18" t="str">
        <f>Spielplan2!F46</f>
        <v>Mannschaft 21</v>
      </c>
      <c r="C23" s="19" t="s">
        <v>15</v>
      </c>
      <c r="D23" s="20" t="str">
        <f>Spielplan2!H46</f>
        <v>Mannschaft 23</v>
      </c>
      <c r="E23" s="15">
        <f>IF(Spielplan2!I46="","",Spielplan2!I46)</f>
      </c>
      <c r="F23" s="15" t="s">
        <v>16</v>
      </c>
      <c r="G23" s="15">
        <f>IF(Spielplan2!K46="","",Spielplan2!K46)</f>
      </c>
      <c r="H23" s="68">
        <f t="shared" si="0"/>
      </c>
      <c r="I23" s="68">
        <f t="shared" si="1"/>
      </c>
      <c r="K23" s="258"/>
      <c r="L23" s="258"/>
      <c r="M23" s="258"/>
      <c r="N23" s="258"/>
      <c r="O23" s="258"/>
      <c r="P23" s="258"/>
      <c r="Q23" s="258"/>
      <c r="W23" s="22"/>
      <c r="X23" s="22"/>
    </row>
    <row r="24" spans="1:24" ht="12.75">
      <c r="A24" s="18">
        <f>Spielplan2!B50</f>
        <v>12</v>
      </c>
      <c r="B24" s="18" t="str">
        <f>Spielplan2!F50</f>
        <v>Mannschaft 26</v>
      </c>
      <c r="C24" s="19" t="s">
        <v>15</v>
      </c>
      <c r="D24" s="20" t="str">
        <f>Spielplan2!H50</f>
        <v>Mannschaft 28</v>
      </c>
      <c r="E24" s="15">
        <f>IF(Spielplan2!I50="","",Spielplan2!I50)</f>
      </c>
      <c r="F24" s="15" t="s">
        <v>16</v>
      </c>
      <c r="G24" s="15">
        <f>IF(Spielplan2!K50="","",Spielplan2!K50)</f>
      </c>
      <c r="H24" s="68">
        <f t="shared" si="0"/>
      </c>
      <c r="I24" s="68">
        <f t="shared" si="1"/>
      </c>
      <c r="K24" s="66" t="str">
        <f>Vorgaben!B23</f>
        <v>Mannschaft 36</v>
      </c>
      <c r="L24" s="19">
        <f>SUM(S24:V24)</f>
        <v>0</v>
      </c>
      <c r="M24" s="19">
        <f>SUM(H6,I14,H26,I38)</f>
        <v>0</v>
      </c>
      <c r="N24" s="15">
        <f>SUM(E6,G14,E26,G38)</f>
        <v>0</v>
      </c>
      <c r="O24" s="15" t="s">
        <v>16</v>
      </c>
      <c r="P24" s="15">
        <f>SUM(G6,E14,G26,E38)</f>
        <v>0</v>
      </c>
      <c r="Q24" s="15">
        <f>N24-P24</f>
        <v>0</v>
      </c>
      <c r="R24" s="23"/>
      <c r="S24" s="11">
        <f>IF(OR(E6="",G6=""),0,1)</f>
        <v>0</v>
      </c>
      <c r="T24" s="11">
        <f>IF(OR(E14="",G14=""),0,1)</f>
        <v>0</v>
      </c>
      <c r="U24" s="11">
        <f>IF(OR(E26="",G26=""),0,1)</f>
        <v>0</v>
      </c>
      <c r="V24" s="11">
        <f>IF(OR(E38="",G38=""),0,1)</f>
        <v>0</v>
      </c>
      <c r="W24" s="24"/>
      <c r="X24" s="24"/>
    </row>
    <row r="25" spans="1:24" ht="12.75">
      <c r="A25" s="18">
        <f>Spielplan2!B54</f>
        <v>14</v>
      </c>
      <c r="B25" s="18" t="str">
        <f>Spielplan2!F54</f>
        <v>Mannschaft 31</v>
      </c>
      <c r="C25" s="19" t="s">
        <v>15</v>
      </c>
      <c r="D25" s="20" t="str">
        <f>Spielplan2!H54</f>
        <v>Mannschaft 33</v>
      </c>
      <c r="E25" s="15">
        <f>IF(Spielplan2!I54="","",Spielplan2!I54)</f>
      </c>
      <c r="F25" s="15" t="s">
        <v>16</v>
      </c>
      <c r="G25" s="15">
        <f>IF(Spielplan2!K54="","",Spielplan2!K54)</f>
      </c>
      <c r="H25" s="68">
        <f t="shared" si="0"/>
      </c>
      <c r="I25" s="68">
        <f t="shared" si="1"/>
      </c>
      <c r="K25" s="66" t="str">
        <f>Vorgaben!B24</f>
        <v>Mannschaft 37</v>
      </c>
      <c r="L25" s="19">
        <f>SUM(S25:V25)</f>
        <v>0</v>
      </c>
      <c r="M25" s="19">
        <f>SUM(I6,I18,H30,H42)</f>
        <v>0</v>
      </c>
      <c r="N25" s="15">
        <f>SUM(G6,G18,E30,E42)</f>
        <v>0</v>
      </c>
      <c r="O25" s="15" t="s">
        <v>16</v>
      </c>
      <c r="P25" s="15">
        <f>SUM(E6,E18,G30,G42)</f>
        <v>0</v>
      </c>
      <c r="Q25" s="15">
        <f>N25-P25</f>
        <v>0</v>
      </c>
      <c r="R25" s="25"/>
      <c r="S25" s="11">
        <f>IF(OR(E6="",G6=""),0,1)</f>
        <v>0</v>
      </c>
      <c r="T25" s="11">
        <f>IF(OR(E18="",G18=""),0,1)</f>
        <v>0</v>
      </c>
      <c r="U25" s="11">
        <f>IF(OR(E30="",G30=""),0,1)</f>
        <v>0</v>
      </c>
      <c r="V25" s="11">
        <f>IF(OR(E42="",G42=""),0,1)</f>
        <v>0</v>
      </c>
      <c r="W25" s="25"/>
      <c r="X25" s="25"/>
    </row>
    <row r="26" spans="1:22" ht="12.75">
      <c r="A26" s="18">
        <f>Spielplan2!B58</f>
        <v>16</v>
      </c>
      <c r="B26" s="18" t="str">
        <f>Spielplan2!F58</f>
        <v>Mannschaft 36</v>
      </c>
      <c r="C26" s="19" t="s">
        <v>15</v>
      </c>
      <c r="D26" s="20" t="str">
        <f>Spielplan2!H58</f>
        <v>Mannschaft 38</v>
      </c>
      <c r="E26" s="15">
        <f>IF(Spielplan2!I58="","",Spielplan2!I58)</f>
      </c>
      <c r="F26" s="15" t="s">
        <v>16</v>
      </c>
      <c r="G26" s="15">
        <f>IF(Spielplan2!K58="","",Spielplan2!K58)</f>
      </c>
      <c r="H26" s="68">
        <f t="shared" si="0"/>
      </c>
      <c r="I26" s="68">
        <f t="shared" si="1"/>
      </c>
      <c r="J26" s="26"/>
      <c r="K26" s="66" t="str">
        <f>Vorgaben!B25</f>
        <v>Mannschaft 38</v>
      </c>
      <c r="L26" s="19">
        <f>SUM(S26:V26)</f>
        <v>0</v>
      </c>
      <c r="M26" s="19">
        <f>SUM(H10,H18,I26,I34)</f>
        <v>0</v>
      </c>
      <c r="N26" s="15">
        <f>SUM(E10,E18,G26,G34)</f>
        <v>0</v>
      </c>
      <c r="O26" s="15" t="s">
        <v>16</v>
      </c>
      <c r="P26" s="15">
        <f>SUM(G10,G18,E26,E34)</f>
        <v>0</v>
      </c>
      <c r="Q26" s="15">
        <f>N26-P26</f>
        <v>0</v>
      </c>
      <c r="S26" s="11">
        <f>IF(OR(E10="",G10=""),0,1)</f>
        <v>0</v>
      </c>
      <c r="T26" s="11">
        <f>IF(OR(E18="",G18=""),0,1)</f>
        <v>0</v>
      </c>
      <c r="U26" s="11">
        <f>IF(OR(E26="",G26=""),0,1)</f>
        <v>0</v>
      </c>
      <c r="V26" s="11">
        <f>IF(OR(E34="",G34=""),0,1)</f>
        <v>0</v>
      </c>
    </row>
    <row r="27" spans="1:22" ht="12.75">
      <c r="A27" s="18">
        <f>Spielplan2!B78</f>
        <v>26</v>
      </c>
      <c r="B27" s="18" t="str">
        <f>Spielplan2!F78</f>
        <v>Mannschaft 22</v>
      </c>
      <c r="C27" s="19" t="s">
        <v>15</v>
      </c>
      <c r="D27" s="20" t="str">
        <f>Spielplan2!H78</f>
        <v>Mannschaft 24</v>
      </c>
      <c r="E27" s="15">
        <f>IF(Spielplan2!I78="","",Spielplan2!I78)</f>
      </c>
      <c r="F27" s="15" t="s">
        <v>16</v>
      </c>
      <c r="G27" s="15">
        <f>IF(Spielplan2!K78="","",Spielplan2!K78)</f>
      </c>
      <c r="H27" s="68">
        <f t="shared" si="0"/>
      </c>
      <c r="I27" s="68">
        <f t="shared" si="1"/>
      </c>
      <c r="K27" s="66" t="str">
        <f>Vorgaben!B26</f>
        <v>Mannschaft 39</v>
      </c>
      <c r="L27" s="19">
        <f>SUM(S27:V27)</f>
        <v>0</v>
      </c>
      <c r="M27" s="19">
        <f>SUM(I10,H22,I30,H38)</f>
        <v>0</v>
      </c>
      <c r="N27" s="15">
        <f>SUM(G10,E22,G30,E38)</f>
        <v>0</v>
      </c>
      <c r="O27" s="15" t="s">
        <v>16</v>
      </c>
      <c r="P27" s="15">
        <f>SUM(E10,G22,E30,G38)</f>
        <v>0</v>
      </c>
      <c r="Q27" s="15">
        <f>N27-P27</f>
        <v>0</v>
      </c>
      <c r="S27" s="11">
        <f>IF(OR(E10="",G10=""),0,1)</f>
        <v>0</v>
      </c>
      <c r="T27" s="11">
        <f>IF(OR(E22="",G22=""),0,1)</f>
        <v>0</v>
      </c>
      <c r="U27" s="11">
        <f>IF(OR(E30="",G30=""),0,1)</f>
        <v>0</v>
      </c>
      <c r="V27" s="11">
        <f>IF(OR(E38="",G38=""),0,1)</f>
        <v>0</v>
      </c>
    </row>
    <row r="28" spans="1:22" ht="12.75">
      <c r="A28" s="18">
        <f>Spielplan2!B82</f>
        <v>28</v>
      </c>
      <c r="B28" s="18" t="str">
        <f>Spielplan2!F82</f>
        <v>Mannschaft 27</v>
      </c>
      <c r="C28" s="19" t="s">
        <v>15</v>
      </c>
      <c r="D28" s="20" t="str">
        <f>Spielplan2!H82</f>
        <v>Mannschaft 29</v>
      </c>
      <c r="E28" s="15">
        <f>IF(Spielplan2!I82="","",Spielplan2!I82)</f>
      </c>
      <c r="F28" s="15" t="s">
        <v>16</v>
      </c>
      <c r="G28" s="15">
        <f>IF(Spielplan2!K82="","",Spielplan2!K82)</f>
      </c>
      <c r="H28" s="68">
        <f t="shared" si="0"/>
      </c>
      <c r="I28" s="68">
        <f t="shared" si="1"/>
      </c>
      <c r="K28" s="66" t="str">
        <f>Vorgaben!B27</f>
        <v>Mannschaft 40</v>
      </c>
      <c r="L28" s="19">
        <f>SUM(S28:V28)</f>
        <v>0</v>
      </c>
      <c r="M28" s="19">
        <f>SUM(H14,I22,H34,I42)</f>
        <v>0</v>
      </c>
      <c r="N28" s="15">
        <f>SUM(E14,G22,E34,G42)</f>
        <v>0</v>
      </c>
      <c r="O28" s="15" t="s">
        <v>16</v>
      </c>
      <c r="P28" s="15">
        <f>SUM(G14,E22,G34,E42)</f>
        <v>0</v>
      </c>
      <c r="Q28" s="15">
        <f>N28-P28</f>
        <v>0</v>
      </c>
      <c r="S28" s="11">
        <f>IF(OR(E14="",G14=""),0,1)</f>
        <v>0</v>
      </c>
      <c r="T28" s="11">
        <f>IF(OR(E22="",G22=""),0,1)</f>
        <v>0</v>
      </c>
      <c r="U28" s="11">
        <f>IF(OR(E34="",G34=""),0,1)</f>
        <v>0</v>
      </c>
      <c r="V28" s="11">
        <f>IF(OR(E42="",G42=""),0,1)</f>
        <v>0</v>
      </c>
    </row>
    <row r="29" spans="1:10" ht="12.75">
      <c r="A29" s="18">
        <f>Spielplan2!B86</f>
        <v>30</v>
      </c>
      <c r="B29" s="18" t="str">
        <f>Spielplan2!F86</f>
        <v>Mannschaft 32</v>
      </c>
      <c r="C29" s="19" t="s">
        <v>15</v>
      </c>
      <c r="D29" s="20" t="str">
        <f>Spielplan2!H86</f>
        <v>Mannschaft 34</v>
      </c>
      <c r="E29" s="15">
        <f>IF(Spielplan2!I86="","",Spielplan2!I86)</f>
      </c>
      <c r="F29" s="15" t="s">
        <v>16</v>
      </c>
      <c r="G29" s="15">
        <f>IF(Spielplan2!K86="","",Spielplan2!K86)</f>
      </c>
      <c r="H29" s="68">
        <f t="shared" si="0"/>
      </c>
      <c r="I29" s="68">
        <f t="shared" si="1"/>
      </c>
      <c r="J29" s="26"/>
    </row>
    <row r="30" spans="1:9" ht="12.75">
      <c r="A30" s="18">
        <f>Spielplan2!B90</f>
        <v>32</v>
      </c>
      <c r="B30" s="18" t="str">
        <f>Spielplan2!F90</f>
        <v>Mannschaft 37</v>
      </c>
      <c r="C30" s="19" t="s">
        <v>15</v>
      </c>
      <c r="D30" s="20" t="str">
        <f>Spielplan2!H90</f>
        <v>Mannschaft 39</v>
      </c>
      <c r="E30" s="15">
        <f>IF(Spielplan2!I90="","",Spielplan2!I90)</f>
      </c>
      <c r="F30" s="15" t="s">
        <v>16</v>
      </c>
      <c r="G30" s="15">
        <f>IF(Spielplan2!K90="","",Spielplan2!K90)</f>
      </c>
      <c r="H30" s="68">
        <f t="shared" si="0"/>
      </c>
      <c r="I30" s="68">
        <f t="shared" si="1"/>
      </c>
    </row>
    <row r="31" spans="1:9" ht="12.75">
      <c r="A31" s="18">
        <f>Spielplan2!B93</f>
        <v>33</v>
      </c>
      <c r="B31" s="18" t="str">
        <f>Spielplan2!F93</f>
        <v>Mannschaft 25</v>
      </c>
      <c r="C31" s="19" t="s">
        <v>15</v>
      </c>
      <c r="D31" s="20" t="str">
        <f>Spielplan2!H93</f>
        <v>Mannschaft 23</v>
      </c>
      <c r="E31" s="15">
        <f>IF(Spielplan2!I93="","",Spielplan2!I93)</f>
      </c>
      <c r="F31" s="15" t="s">
        <v>16</v>
      </c>
      <c r="G31" s="15">
        <f>IF(Spielplan2!K93="","",Spielplan2!K93)</f>
      </c>
      <c r="H31" s="68">
        <f t="shared" si="0"/>
      </c>
      <c r="I31" s="68">
        <f t="shared" si="1"/>
      </c>
    </row>
    <row r="32" spans="1:9" ht="12.75">
      <c r="A32" s="18">
        <f>Spielplan2!B97</f>
        <v>35</v>
      </c>
      <c r="B32" s="18" t="str">
        <f>Spielplan2!F97</f>
        <v>Mannschaft 30</v>
      </c>
      <c r="C32" s="19" t="s">
        <v>15</v>
      </c>
      <c r="D32" s="20" t="str">
        <f>Spielplan2!H97</f>
        <v>Mannschaft 28</v>
      </c>
      <c r="E32" s="15">
        <f>IF(Spielplan2!I97="","",Spielplan2!I97)</f>
      </c>
      <c r="F32" s="15" t="s">
        <v>16</v>
      </c>
      <c r="G32" s="15">
        <f>IF(Spielplan2!K97="","",Spielplan2!K97)</f>
      </c>
      <c r="H32" s="68">
        <f t="shared" si="0"/>
      </c>
      <c r="I32" s="68">
        <f t="shared" si="1"/>
      </c>
    </row>
    <row r="33" spans="1:9" ht="12.75">
      <c r="A33" s="18">
        <f>Spielplan2!B101</f>
        <v>37</v>
      </c>
      <c r="B33" s="18" t="str">
        <f>Spielplan2!F101</f>
        <v>Mannschaft 35</v>
      </c>
      <c r="C33" s="19" t="s">
        <v>15</v>
      </c>
      <c r="D33" s="20" t="str">
        <f>Spielplan2!H101</f>
        <v>Mannschaft 33</v>
      </c>
      <c r="E33" s="15">
        <f>IF(Spielplan2!I101="","",Spielplan2!I101)</f>
      </c>
      <c r="F33" s="15" t="s">
        <v>16</v>
      </c>
      <c r="G33" s="15">
        <f>IF(Spielplan2!K101="","",Spielplan2!K101)</f>
      </c>
      <c r="H33" s="68">
        <f t="shared" si="0"/>
      </c>
      <c r="I33" s="68">
        <f t="shared" si="1"/>
      </c>
    </row>
    <row r="34" spans="1:9" ht="12.75">
      <c r="A34" s="18">
        <f>Spielplan2!B105</f>
        <v>39</v>
      </c>
      <c r="B34" s="18" t="str">
        <f>Spielplan2!F105</f>
        <v>Mannschaft 40</v>
      </c>
      <c r="C34" s="19" t="s">
        <v>15</v>
      </c>
      <c r="D34" s="20" t="str">
        <f>Spielplan2!H105</f>
        <v>Mannschaft 38</v>
      </c>
      <c r="E34" s="15">
        <f>IF(Spielplan2!I105="","",Spielplan2!I105)</f>
      </c>
      <c r="F34" s="15" t="s">
        <v>16</v>
      </c>
      <c r="G34" s="15">
        <f>IF(Spielplan2!K105="","",Spielplan2!K105)</f>
      </c>
      <c r="H34" s="68">
        <f t="shared" si="0"/>
      </c>
      <c r="I34" s="68">
        <f t="shared" si="1"/>
      </c>
    </row>
    <row r="35" spans="1:9" ht="12.75">
      <c r="A35" s="18">
        <f>Spielplan2!B94</f>
        <v>34</v>
      </c>
      <c r="B35" s="18" t="str">
        <f>Spielplan2!F94</f>
        <v>Mannschaft 24</v>
      </c>
      <c r="C35" s="19" t="s">
        <v>15</v>
      </c>
      <c r="D35" s="20" t="str">
        <f>Spielplan2!H94</f>
        <v>Mannschaft 21</v>
      </c>
      <c r="E35" s="15">
        <f>IF(Spielplan2!I94="","",Spielplan2!I94)</f>
      </c>
      <c r="F35" s="15" t="s">
        <v>16</v>
      </c>
      <c r="G35" s="15">
        <f>IF(Spielplan2!K94="","",Spielplan2!K94)</f>
      </c>
      <c r="H35" s="68">
        <f t="shared" si="0"/>
      </c>
      <c r="I35" s="68">
        <f t="shared" si="1"/>
      </c>
    </row>
    <row r="36" spans="1:9" ht="12.75">
      <c r="A36" s="18">
        <f>Spielplan2!B98</f>
        <v>36</v>
      </c>
      <c r="B36" s="18" t="str">
        <f>Spielplan2!F98</f>
        <v>Mannschaft 29</v>
      </c>
      <c r="C36" s="19" t="s">
        <v>15</v>
      </c>
      <c r="D36" s="20" t="str">
        <f>Spielplan2!H98</f>
        <v>Mannschaft 26</v>
      </c>
      <c r="E36" s="15">
        <f>IF(Spielplan2!I98="","",Spielplan2!I98)</f>
      </c>
      <c r="F36" s="15" t="s">
        <v>16</v>
      </c>
      <c r="G36" s="15">
        <f>IF(Spielplan2!K98="","",Spielplan2!K98)</f>
      </c>
      <c r="H36" s="68">
        <f t="shared" si="0"/>
      </c>
      <c r="I36" s="68">
        <f t="shared" si="1"/>
      </c>
    </row>
    <row r="37" spans="1:9" ht="12.75">
      <c r="A37" s="18">
        <f>Spielplan2!B102</f>
        <v>38</v>
      </c>
      <c r="B37" s="18" t="str">
        <f>Spielplan2!F102</f>
        <v>Mannschaft 34</v>
      </c>
      <c r="C37" s="19" t="s">
        <v>15</v>
      </c>
      <c r="D37" s="20" t="str">
        <f>Spielplan2!H102</f>
        <v>Mannschaft 31</v>
      </c>
      <c r="E37" s="15">
        <f>IF(Spielplan2!I102="","",Spielplan2!I102)</f>
      </c>
      <c r="F37" s="15" t="s">
        <v>16</v>
      </c>
      <c r="G37" s="15">
        <f>IF(Spielplan2!K102="","",Spielplan2!K102)</f>
      </c>
      <c r="H37" s="68">
        <f t="shared" si="0"/>
      </c>
      <c r="I37" s="68">
        <f t="shared" si="1"/>
      </c>
    </row>
    <row r="38" spans="1:9" ht="12.75">
      <c r="A38" s="18">
        <f>Spielplan2!B106</f>
        <v>40</v>
      </c>
      <c r="B38" s="18" t="str">
        <f>Spielplan2!F106</f>
        <v>Mannschaft 39</v>
      </c>
      <c r="C38" s="19" t="s">
        <v>15</v>
      </c>
      <c r="D38" s="20" t="str">
        <f>Spielplan2!H106</f>
        <v>Mannschaft 36</v>
      </c>
      <c r="E38" s="15">
        <f>IF(Spielplan2!I106="","",Spielplan2!I106)</f>
      </c>
      <c r="F38" s="15" t="s">
        <v>16</v>
      </c>
      <c r="G38" s="15">
        <f>IF(Spielplan2!K106="","",Spielplan2!K106)</f>
      </c>
      <c r="H38" s="68">
        <f t="shared" si="0"/>
      </c>
      <c r="I38" s="68">
        <f t="shared" si="1"/>
      </c>
    </row>
    <row r="39" spans="1:9" ht="12.75">
      <c r="A39" s="18">
        <f>Spielplan2!B45</f>
        <v>9</v>
      </c>
      <c r="B39" s="18" t="str">
        <f>Spielplan2!F45</f>
        <v>Mannschaft 22</v>
      </c>
      <c r="C39" s="19" t="s">
        <v>15</v>
      </c>
      <c r="D39" s="20" t="str">
        <f>Spielplan2!H45</f>
        <v>Mannschaft 25</v>
      </c>
      <c r="E39" s="15">
        <f>IF(Spielplan2!I45="","",Spielplan2!I45)</f>
      </c>
      <c r="F39" s="15" t="s">
        <v>16</v>
      </c>
      <c r="G39" s="15">
        <f>IF(Spielplan2!K45="","",Spielplan2!K45)</f>
      </c>
      <c r="H39" s="68">
        <f t="shared" si="0"/>
      </c>
      <c r="I39" s="68">
        <f t="shared" si="1"/>
      </c>
    </row>
    <row r="40" spans="1:9" ht="12.75">
      <c r="A40" s="18">
        <f>Spielplan2!B49</f>
        <v>11</v>
      </c>
      <c r="B40" s="18" t="str">
        <f>Spielplan2!F49</f>
        <v>Mannschaft 27</v>
      </c>
      <c r="C40" s="19" t="s">
        <v>15</v>
      </c>
      <c r="D40" s="20" t="str">
        <f>Spielplan2!H49</f>
        <v>Mannschaft 30</v>
      </c>
      <c r="E40" s="15">
        <f>IF(Spielplan2!I49="","",Spielplan2!I49)</f>
      </c>
      <c r="F40" s="15" t="s">
        <v>16</v>
      </c>
      <c r="G40" s="15">
        <f>IF(Spielplan2!K49="","",Spielplan2!K49)</f>
      </c>
      <c r="H40" s="68">
        <f t="shared" si="0"/>
      </c>
      <c r="I40" s="68">
        <f t="shared" si="1"/>
      </c>
    </row>
    <row r="41" spans="1:9" ht="12.75">
      <c r="A41" s="18">
        <f>Spielplan2!B53</f>
        <v>13</v>
      </c>
      <c r="B41" s="18" t="str">
        <f>Spielplan2!F53</f>
        <v>Mannschaft 32</v>
      </c>
      <c r="C41" s="19" t="s">
        <v>15</v>
      </c>
      <c r="D41" s="20" t="str">
        <f>Spielplan2!H53</f>
        <v>Mannschaft 35</v>
      </c>
      <c r="E41" s="15">
        <f>IF(Spielplan2!I53="","",Spielplan2!I53)</f>
      </c>
      <c r="F41" s="15" t="s">
        <v>16</v>
      </c>
      <c r="G41" s="15">
        <f>IF(Spielplan2!K53="","",Spielplan2!K53)</f>
      </c>
      <c r="H41" s="68">
        <f t="shared" si="0"/>
      </c>
      <c r="I41" s="68">
        <f t="shared" si="1"/>
      </c>
    </row>
    <row r="42" spans="1:9" ht="12.75">
      <c r="A42" s="18">
        <f>Spielplan2!B57</f>
        <v>15</v>
      </c>
      <c r="B42" s="18" t="str">
        <f>Spielplan2!F57</f>
        <v>Mannschaft 37</v>
      </c>
      <c r="C42" s="19" t="s">
        <v>15</v>
      </c>
      <c r="D42" s="20" t="str">
        <f>Spielplan2!H57</f>
        <v>Mannschaft 40</v>
      </c>
      <c r="E42" s="15">
        <f>IF(Spielplan2!I57="","",Spielplan2!I57)</f>
      </c>
      <c r="F42" s="15" t="s">
        <v>16</v>
      </c>
      <c r="G42" s="15">
        <f>IF(Spielplan2!K57="","",Spielplan2!K57)</f>
      </c>
      <c r="H42" s="68">
        <f t="shared" si="0"/>
      </c>
      <c r="I42" s="68">
        <f t="shared" si="1"/>
      </c>
    </row>
  </sheetData>
  <sheetProtection/>
  <mergeCells count="17">
    <mergeCell ref="N8:P9"/>
    <mergeCell ref="K22:K23"/>
    <mergeCell ref="L22:L23"/>
    <mergeCell ref="M22:M23"/>
    <mergeCell ref="N22:P23"/>
    <mergeCell ref="Q22:Q23"/>
    <mergeCell ref="Q15:Q16"/>
    <mergeCell ref="Q8:Q9"/>
    <mergeCell ref="K15:K16"/>
    <mergeCell ref="L15:L16"/>
    <mergeCell ref="M15:M16"/>
    <mergeCell ref="N15:P16"/>
    <mergeCell ref="E2:G2"/>
    <mergeCell ref="N2:P2"/>
    <mergeCell ref="K8:K9"/>
    <mergeCell ref="L8:L9"/>
    <mergeCell ref="M8:M9"/>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9.xml><?xml version="1.0" encoding="utf-8"?>
<worksheet xmlns="http://schemas.openxmlformats.org/spreadsheetml/2006/main" xmlns:r="http://schemas.openxmlformats.org/officeDocument/2006/relationships">
  <sheetPr codeName="Tabelle4"/>
  <dimension ref="A1:Z42"/>
  <sheetViews>
    <sheetView zoomScale="66" zoomScaleNormal="66" zoomScalePageLayoutView="0" workbookViewId="0" topLeftCell="A1">
      <selection activeCell="Q6" sqref="Q6"/>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2" width="7.28125" style="11" customWidth="1"/>
    <col min="23" max="24" width="8.421875" style="11" customWidth="1"/>
    <col min="25" max="16384" width="11.421875" style="13" customWidth="1"/>
  </cols>
  <sheetData>
    <row r="1" spans="23:24" ht="47.25" customHeight="1">
      <c r="W1" s="12"/>
      <c r="X1" s="12"/>
    </row>
    <row r="2" spans="1:26" ht="43.5" customHeight="1">
      <c r="A2" s="14" t="s">
        <v>30</v>
      </c>
      <c r="B2" s="15" t="s">
        <v>31</v>
      </c>
      <c r="C2" s="15"/>
      <c r="D2" s="15" t="s">
        <v>31</v>
      </c>
      <c r="E2" s="258" t="s">
        <v>13</v>
      </c>
      <c r="F2" s="258"/>
      <c r="G2" s="258"/>
      <c r="H2" s="67" t="s">
        <v>32</v>
      </c>
      <c r="I2" s="67" t="s">
        <v>33</v>
      </c>
      <c r="J2" s="16"/>
      <c r="K2" s="17" t="s">
        <v>0</v>
      </c>
      <c r="L2" s="17" t="s">
        <v>34</v>
      </c>
      <c r="M2" s="17" t="s">
        <v>1</v>
      </c>
      <c r="N2" s="259" t="s">
        <v>2</v>
      </c>
      <c r="O2" s="259"/>
      <c r="P2" s="259"/>
      <c r="Q2" s="17" t="s">
        <v>35</v>
      </c>
      <c r="R2" s="16"/>
      <c r="S2" s="11" t="s">
        <v>36</v>
      </c>
      <c r="T2" s="11" t="s">
        <v>37</v>
      </c>
      <c r="U2" s="11" t="s">
        <v>38</v>
      </c>
      <c r="V2" s="11" t="s">
        <v>39</v>
      </c>
      <c r="W2" s="12" t="s">
        <v>40</v>
      </c>
      <c r="X2" s="12" t="s">
        <v>41</v>
      </c>
      <c r="Y2" s="12" t="s">
        <v>46</v>
      </c>
      <c r="Z2" s="12" t="s">
        <v>47</v>
      </c>
    </row>
    <row r="3" spans="1:26" ht="12.75">
      <c r="A3" s="18">
        <f>Spielplan1!B29</f>
        <v>1</v>
      </c>
      <c r="B3" s="18" t="str">
        <f>Spielplan1!F29</f>
        <v>Mannschaft 1</v>
      </c>
      <c r="C3" s="19" t="s">
        <v>15</v>
      </c>
      <c r="D3" s="20" t="str">
        <f>Spielplan1!H29</f>
        <v>Mannschaft 2</v>
      </c>
      <c r="E3" s="15">
        <f>IF(Spielplan1!I29="","",Spielplan1!I29)</f>
      </c>
      <c r="F3" s="15" t="s">
        <v>16</v>
      </c>
      <c r="G3" s="15">
        <f>IF(Spielplan1!K29="","",Spielplan1!K29)</f>
      </c>
      <c r="H3" s="68">
        <f aca="true" t="shared" si="0" ref="H3:H42">IF(OR(E3="",G3=""),"",IF(E3&gt;G3,3,IF(E3=G3,1,0)))</f>
      </c>
      <c r="I3" s="68">
        <f aca="true" t="shared" si="1" ref="I3:I42">IF(OR(E3="",G3=""),"",IF(G3&gt;E3,3,IF(E3=G3,1,0)))</f>
      </c>
      <c r="K3" s="66" t="str">
        <f>Vorgaben!A2</f>
        <v>Mannschaft 1</v>
      </c>
      <c r="L3" s="19">
        <f>SUM(S3:V3)</f>
        <v>0</v>
      </c>
      <c r="M3" s="19">
        <f>SUM(H3,I11,H23,I35)</f>
        <v>0</v>
      </c>
      <c r="N3" s="15">
        <f>SUM(E3,G11,E23,G35)</f>
        <v>0</v>
      </c>
      <c r="O3" s="15" t="s">
        <v>16</v>
      </c>
      <c r="P3" s="15">
        <f>SUM(G3,E11,E35,G23)</f>
        <v>0</v>
      </c>
      <c r="Q3" s="15">
        <f>N3-P3</f>
        <v>0</v>
      </c>
      <c r="R3" s="21"/>
      <c r="S3" s="11">
        <f>IF(OR(E3="",G3=""),0,1)</f>
        <v>0</v>
      </c>
      <c r="T3" s="11">
        <f>IF(OR(E11="",G11=""),0,1)</f>
        <v>0</v>
      </c>
      <c r="U3" s="11">
        <f>IF(OR(E23="",G23=""),0,1)</f>
        <v>0</v>
      </c>
      <c r="V3" s="11">
        <f>IF(OR(E35="",G35=""),0,1)</f>
        <v>0</v>
      </c>
      <c r="W3" s="11">
        <f>SUM(L3:L7)/2</f>
        <v>0</v>
      </c>
      <c r="X3" s="11">
        <f>SUM(L10:L14)/2</f>
        <v>0</v>
      </c>
      <c r="Y3" s="11">
        <f>SUM(L17:L21)/2</f>
        <v>0</v>
      </c>
      <c r="Z3" s="11">
        <f>SUM(L24:L28)/2</f>
        <v>0</v>
      </c>
    </row>
    <row r="4" spans="1:22" ht="12.75">
      <c r="A4" s="18">
        <f>Spielplan1!B33</f>
        <v>3</v>
      </c>
      <c r="B4" s="18" t="str">
        <f>Spielplan1!F33</f>
        <v>Mannschaft 6</v>
      </c>
      <c r="C4" s="19" t="s">
        <v>15</v>
      </c>
      <c r="D4" s="20" t="str">
        <f>Spielplan1!H33</f>
        <v>Mannschaft 7</v>
      </c>
      <c r="E4" s="15">
        <f>IF(Spielplan1!I33="","",Spielplan1!I33)</f>
      </c>
      <c r="F4" s="15" t="s">
        <v>16</v>
      </c>
      <c r="G4" s="15">
        <f>IF(Spielplan1!K33="","",Spielplan1!K33)</f>
      </c>
      <c r="H4" s="68">
        <f t="shared" si="0"/>
      </c>
      <c r="I4" s="68">
        <f t="shared" si="1"/>
      </c>
      <c r="K4" s="66" t="str">
        <f>Vorgaben!A3</f>
        <v>Mannschaft 2</v>
      </c>
      <c r="L4" s="19">
        <f>SUM(S4:V4)</f>
        <v>0</v>
      </c>
      <c r="M4" s="19">
        <f>SUM(I3,I15,H27,H39)</f>
        <v>0</v>
      </c>
      <c r="N4" s="15">
        <f>SUM(G3,G15,E27,E39)</f>
        <v>0</v>
      </c>
      <c r="O4" s="15" t="s">
        <v>16</v>
      </c>
      <c r="P4" s="15">
        <f>SUM(E3,E15,G27,G39)</f>
        <v>0</v>
      </c>
      <c r="Q4" s="15">
        <f>N4-P4</f>
        <v>0</v>
      </c>
      <c r="R4" s="21"/>
      <c r="S4" s="11">
        <f>IF(OR(E3="",G3=""),0,1)</f>
        <v>0</v>
      </c>
      <c r="T4" s="11">
        <f>IF(OR(E15="",G15=""),0,1)</f>
        <v>0</v>
      </c>
      <c r="U4" s="11">
        <f>IF(OR(E27="",G27=""),0,1)</f>
        <v>0</v>
      </c>
      <c r="V4" s="11">
        <f>IF(OR(E39="",G39=""),0,1)</f>
        <v>0</v>
      </c>
    </row>
    <row r="5" spans="1:22" ht="12.75">
      <c r="A5" s="18">
        <f>Spielplan1!B37</f>
        <v>5</v>
      </c>
      <c r="B5" s="18" t="str">
        <f>Spielplan1!F37</f>
        <v>Mannschaft 11</v>
      </c>
      <c r="C5" s="19" t="s">
        <v>15</v>
      </c>
      <c r="D5" s="20" t="str">
        <f>Spielplan1!H37</f>
        <v>Mannschaft 12</v>
      </c>
      <c r="E5" s="15">
        <f>IF(Spielplan1!I37="","",Spielplan1!I37)</f>
      </c>
      <c r="F5" s="15" t="s">
        <v>16</v>
      </c>
      <c r="G5" s="15">
        <f>IF(Spielplan1!K37="","",Spielplan1!K37)</f>
      </c>
      <c r="H5" s="68">
        <f t="shared" si="0"/>
      </c>
      <c r="I5" s="68">
        <f t="shared" si="1"/>
      </c>
      <c r="K5" s="66" t="str">
        <f>Vorgaben!A4</f>
        <v>Mannschaft 3</v>
      </c>
      <c r="L5" s="19">
        <f>SUM(S5:V5)</f>
        <v>0</v>
      </c>
      <c r="M5" s="19">
        <f>SUM(I7,H15,I23,I31)</f>
        <v>0</v>
      </c>
      <c r="N5" s="15">
        <f>SUM(G7,E15,G23,G31)</f>
        <v>0</v>
      </c>
      <c r="O5" s="15" t="s">
        <v>16</v>
      </c>
      <c r="P5" s="15">
        <f>SUM(E7,G15,E23,E31)</f>
        <v>0</v>
      </c>
      <c r="Q5" s="15">
        <f>N5-P5</f>
        <v>0</v>
      </c>
      <c r="R5" s="21"/>
      <c r="S5" s="11">
        <f>IF(OR(E7="",G7=""),0,1)</f>
        <v>0</v>
      </c>
      <c r="T5" s="11">
        <f>IF(OR(E15="",G15=""),0,1)</f>
        <v>0</v>
      </c>
      <c r="U5" s="11">
        <f>IF(OR(E23="",G23=""),0,1)</f>
        <v>0</v>
      </c>
      <c r="V5" s="11">
        <f>IF(OR(E31="",G31=""),0,1)</f>
        <v>0</v>
      </c>
    </row>
    <row r="6" spans="1:22" ht="12.75">
      <c r="A6" s="18">
        <f>Spielplan1!B41</f>
        <v>7</v>
      </c>
      <c r="B6" s="18" t="str">
        <f>Spielplan1!F41</f>
        <v>Mannschaft 16</v>
      </c>
      <c r="C6" s="19" t="s">
        <v>15</v>
      </c>
      <c r="D6" s="20" t="str">
        <f>Spielplan1!H41</f>
        <v>Mannschaft 17</v>
      </c>
      <c r="E6" s="15">
        <f>IF(Spielplan1!I41="","",Spielplan1!I41)</f>
      </c>
      <c r="F6" s="15" t="s">
        <v>16</v>
      </c>
      <c r="G6" s="15">
        <f>IF(Spielplan1!K41="","",Spielplan1!K41)</f>
      </c>
      <c r="H6" s="68">
        <f t="shared" si="0"/>
      </c>
      <c r="I6" s="68">
        <f t="shared" si="1"/>
      </c>
      <c r="K6" s="66" t="str">
        <f>Vorgaben!A5</f>
        <v>Mannschaft 4</v>
      </c>
      <c r="L6" s="19">
        <f>SUM(S6:V6)</f>
        <v>0</v>
      </c>
      <c r="M6" s="19">
        <f>SUM(H7,H19,H35,I27)</f>
        <v>0</v>
      </c>
      <c r="N6" s="15">
        <f>SUM(E7,E19,G27,E35)</f>
        <v>0</v>
      </c>
      <c r="O6" s="15" t="s">
        <v>16</v>
      </c>
      <c r="P6" s="15">
        <f>SUM(G7,G19,E27,G35)</f>
        <v>0</v>
      </c>
      <c r="Q6" s="15">
        <f>N6-P6</f>
        <v>0</v>
      </c>
      <c r="R6" s="21"/>
      <c r="S6" s="11">
        <f>IF(OR(E7="",G7=""),0,1)</f>
        <v>0</v>
      </c>
      <c r="T6" s="11">
        <f>IF(OR(E19="",G19=""),0,1)</f>
        <v>0</v>
      </c>
      <c r="U6" s="11">
        <f>IF(OR(E27="",G27=""),0,1)</f>
        <v>0</v>
      </c>
      <c r="V6" s="11">
        <f>IF(OR(E35="",G35=""),0,1)</f>
        <v>0</v>
      </c>
    </row>
    <row r="7" spans="1:22" ht="12.75">
      <c r="A7" s="18">
        <f>Spielplan1!B30</f>
        <v>2</v>
      </c>
      <c r="B7" s="18" t="str">
        <f>Spielplan1!F30</f>
        <v>Mannschaft 4</v>
      </c>
      <c r="C7" s="19" t="s">
        <v>15</v>
      </c>
      <c r="D7" s="20" t="str">
        <f>Spielplan1!H30</f>
        <v>Mannschaft 3</v>
      </c>
      <c r="E7" s="15">
        <f>IF(Spielplan1!I30="","",Spielplan1!I30)</f>
      </c>
      <c r="F7" s="15" t="s">
        <v>16</v>
      </c>
      <c r="G7" s="15">
        <f>IF(Spielplan1!K30="","",Spielplan1!K30)</f>
      </c>
      <c r="H7" s="68">
        <f t="shared" si="0"/>
      </c>
      <c r="I7" s="68">
        <f t="shared" si="1"/>
      </c>
      <c r="K7" s="66" t="str">
        <f>Vorgaben!A6</f>
        <v>Mannschaft 5</v>
      </c>
      <c r="L7" s="19">
        <f>SUM(S7:V7)</f>
        <v>0</v>
      </c>
      <c r="M7" s="19">
        <f>SUM(H11,I19,H31,I39)</f>
        <v>0</v>
      </c>
      <c r="N7" s="15">
        <f>SUM(E11,G19,E31,G39)</f>
        <v>0</v>
      </c>
      <c r="O7" s="15" t="s">
        <v>16</v>
      </c>
      <c r="P7" s="15">
        <f>SUM(G11,E19,G31,E39)</f>
        <v>0</v>
      </c>
      <c r="Q7" s="15">
        <f>N7-P7</f>
        <v>0</v>
      </c>
      <c r="R7" s="21"/>
      <c r="S7" s="11">
        <f>IF(OR(E11="",G11=""),0,1)</f>
        <v>0</v>
      </c>
      <c r="T7" s="11">
        <f>IF(OR(E19="",G19=""),0,1)</f>
        <v>0</v>
      </c>
      <c r="U7" s="11">
        <f>IF(OR(E31="",G31=""),0,1)</f>
        <v>0</v>
      </c>
      <c r="V7" s="11">
        <f>IF(OR(E39="",G39=""),0,1)</f>
        <v>0</v>
      </c>
    </row>
    <row r="8" spans="1:24" ht="12.75">
      <c r="A8" s="18">
        <f>Spielplan1!B34</f>
        <v>4</v>
      </c>
      <c r="B8" s="18" t="str">
        <f>Spielplan1!F34</f>
        <v>Mannschaft 8</v>
      </c>
      <c r="C8" s="19" t="s">
        <v>15</v>
      </c>
      <c r="D8" s="20" t="str">
        <f>Spielplan1!H34</f>
        <v>Mannschaft 9</v>
      </c>
      <c r="E8" s="15">
        <f>IF(Spielplan1!I34="","",Spielplan1!I34)</f>
      </c>
      <c r="F8" s="15" t="s">
        <v>16</v>
      </c>
      <c r="G8" s="15">
        <f>IF(Spielplan1!K34="","",Spielplan1!K34)</f>
      </c>
      <c r="H8" s="68">
        <f t="shared" si="0"/>
      </c>
      <c r="I8" s="68">
        <f t="shared" si="1"/>
      </c>
      <c r="K8" s="258" t="s">
        <v>6</v>
      </c>
      <c r="L8" s="258" t="s">
        <v>34</v>
      </c>
      <c r="M8" s="258" t="s">
        <v>1</v>
      </c>
      <c r="N8" s="258" t="s">
        <v>2</v>
      </c>
      <c r="O8" s="258"/>
      <c r="P8" s="258"/>
      <c r="Q8" s="258" t="s">
        <v>35</v>
      </c>
      <c r="W8" s="22"/>
      <c r="X8" s="22"/>
    </row>
    <row r="9" spans="1:24" ht="12.75">
      <c r="A9" s="18">
        <f>Spielplan1!B38</f>
        <v>6</v>
      </c>
      <c r="B9" s="18" t="str">
        <f>Spielplan1!F38</f>
        <v>Mannschaft 13</v>
      </c>
      <c r="C9" s="19" t="s">
        <v>15</v>
      </c>
      <c r="D9" s="20" t="str">
        <f>Spielplan1!H38</f>
        <v>Mannschaft 14</v>
      </c>
      <c r="E9" s="15">
        <f>IF(Spielplan1!I38="","",Spielplan1!I38)</f>
      </c>
      <c r="F9" s="15" t="s">
        <v>16</v>
      </c>
      <c r="G9" s="15">
        <f>IF(Spielplan1!K38="","",Spielplan1!K38)</f>
      </c>
      <c r="H9" s="68">
        <f t="shared" si="0"/>
      </c>
      <c r="I9" s="68">
        <f t="shared" si="1"/>
      </c>
      <c r="K9" s="258"/>
      <c r="L9" s="258"/>
      <c r="M9" s="258"/>
      <c r="N9" s="258"/>
      <c r="O9" s="258"/>
      <c r="P9" s="258"/>
      <c r="Q9" s="258"/>
      <c r="W9" s="22"/>
      <c r="X9" s="22"/>
    </row>
    <row r="10" spans="1:24" ht="12.75">
      <c r="A10" s="18">
        <f>Spielplan1!B42</f>
        <v>8</v>
      </c>
      <c r="B10" s="18" t="str">
        <f>Spielplan1!F42</f>
        <v>Mannschaft 18</v>
      </c>
      <c r="C10" s="19" t="s">
        <v>15</v>
      </c>
      <c r="D10" s="20" t="str">
        <f>Spielplan1!H42</f>
        <v>Mannschaft 19</v>
      </c>
      <c r="E10" s="15">
        <f>IF(Spielplan1!I42="","",Spielplan1!I42)</f>
      </c>
      <c r="F10" s="15" t="s">
        <v>16</v>
      </c>
      <c r="G10" s="15">
        <f>IF(Spielplan1!K42="","",Spielplan1!K42)</f>
      </c>
      <c r="H10" s="68">
        <f t="shared" si="0"/>
      </c>
      <c r="I10" s="68">
        <f t="shared" si="1"/>
      </c>
      <c r="K10" s="66" t="str">
        <f>Vorgaben!A9</f>
        <v>Mannschaft 6</v>
      </c>
      <c r="L10" s="19">
        <f>SUM(S10:V10)</f>
        <v>0</v>
      </c>
      <c r="M10" s="19">
        <f>SUM(I12,H24,I36,H4)</f>
        <v>0</v>
      </c>
      <c r="N10" s="15">
        <f>SUM(E4,G12,E24,G36)</f>
        <v>0</v>
      </c>
      <c r="O10" s="15" t="s">
        <v>16</v>
      </c>
      <c r="P10" s="15">
        <f>SUM(G4,E12,G24,E36)</f>
        <v>0</v>
      </c>
      <c r="Q10" s="15">
        <f>N10-P10</f>
        <v>0</v>
      </c>
      <c r="R10" s="23"/>
      <c r="S10" s="11">
        <f>IF(OR(E4="",G4=""),0,1)</f>
        <v>0</v>
      </c>
      <c r="T10" s="11">
        <f>IF(OR(E12="",G12=""),0,1)</f>
        <v>0</v>
      </c>
      <c r="U10" s="11">
        <f>IF(OR(E24="",G24=""),0,1)</f>
        <v>0</v>
      </c>
      <c r="V10" s="11">
        <f>IF(OR(E36="",G36=""),0,1)</f>
        <v>0</v>
      </c>
      <c r="W10" s="24"/>
      <c r="X10" s="24"/>
    </row>
    <row r="11" spans="1:24" ht="12.75">
      <c r="A11" s="18">
        <f>Spielplan1!B77</f>
        <v>25</v>
      </c>
      <c r="B11" s="18" t="str">
        <f>Spielplan1!F77</f>
        <v>Mannschaft 5</v>
      </c>
      <c r="C11" s="19" t="s">
        <v>15</v>
      </c>
      <c r="D11" s="20" t="str">
        <f>Spielplan1!H77</f>
        <v>Mannschaft 1</v>
      </c>
      <c r="E11" s="15">
        <f>IF(Spielplan1!I77="","",Spielplan1!I77)</f>
      </c>
      <c r="F11" s="15" t="s">
        <v>16</v>
      </c>
      <c r="G11" s="15">
        <f>IF(Spielplan1!K77="","",Spielplan1!K77)</f>
      </c>
      <c r="H11" s="68">
        <f t="shared" si="0"/>
      </c>
      <c r="I11" s="68">
        <f t="shared" si="1"/>
      </c>
      <c r="J11" s="25"/>
      <c r="K11" s="66" t="str">
        <f>Vorgaben!A10</f>
        <v>Mannschaft 7</v>
      </c>
      <c r="L11" s="19">
        <f>SUM(S11:V11)</f>
        <v>0</v>
      </c>
      <c r="M11" s="19">
        <f>SUM(I4,I16,H28,H40)</f>
        <v>0</v>
      </c>
      <c r="N11" s="15">
        <f>SUM(G4,G16,E28,E40)</f>
        <v>0</v>
      </c>
      <c r="O11" s="15" t="s">
        <v>16</v>
      </c>
      <c r="P11" s="15">
        <f>SUM(E4,E16,G28,G40)</f>
        <v>0</v>
      </c>
      <c r="Q11" s="15">
        <f>N11-P11</f>
        <v>0</v>
      </c>
      <c r="R11" s="25"/>
      <c r="S11" s="11">
        <f>IF(OR(E4="",G4=""),0,1)</f>
        <v>0</v>
      </c>
      <c r="T11" s="11">
        <f>IF(OR(E16="",G16=""),0,1)</f>
        <v>0</v>
      </c>
      <c r="U11" s="11">
        <f>IF(OR(E28="",G28=""),0,1)</f>
        <v>0</v>
      </c>
      <c r="V11" s="11">
        <f>IF(OR(E40="",G40=""),0,1)</f>
        <v>0</v>
      </c>
      <c r="W11" s="25"/>
      <c r="X11" s="25"/>
    </row>
    <row r="12" spans="1:22" ht="12.75">
      <c r="A12" s="18">
        <f>Spielplan1!B81</f>
        <v>27</v>
      </c>
      <c r="B12" s="18" t="str">
        <f>Spielplan1!F81</f>
        <v>Mannschaft 10</v>
      </c>
      <c r="C12" s="19" t="s">
        <v>15</v>
      </c>
      <c r="D12" s="20" t="str">
        <f>Spielplan1!H81</f>
        <v>Mannschaft 6</v>
      </c>
      <c r="E12" s="15">
        <f>IF(Spielplan1!I81="","",Spielplan1!I81)</f>
      </c>
      <c r="F12" s="15" t="s">
        <v>16</v>
      </c>
      <c r="G12" s="15">
        <f>IF(Spielplan1!K81="","",Spielplan1!K81)</f>
      </c>
      <c r="H12" s="68">
        <f t="shared" si="0"/>
      </c>
      <c r="I12" s="68">
        <f t="shared" si="1"/>
      </c>
      <c r="K12" s="66" t="str">
        <f>Vorgaben!A11</f>
        <v>Mannschaft 8</v>
      </c>
      <c r="L12" s="19">
        <f>SUM(S12:V12)</f>
        <v>0</v>
      </c>
      <c r="M12" s="19">
        <f>SUM(H8,H16,I24,I32)</f>
        <v>0</v>
      </c>
      <c r="N12" s="15">
        <f>SUM(E8,E16,G24,G32)</f>
        <v>0</v>
      </c>
      <c r="O12" s="15" t="s">
        <v>16</v>
      </c>
      <c r="P12" s="15">
        <f>SUM(G8,G16,E24,E32)</f>
        <v>0</v>
      </c>
      <c r="Q12" s="15">
        <f>N12-P12</f>
        <v>0</v>
      </c>
      <c r="S12" s="11">
        <f>IF(OR(E8="",G8=""),0,1)</f>
        <v>0</v>
      </c>
      <c r="T12" s="11">
        <f>IF(OR(E16="",G16=""),0,1)</f>
        <v>0</v>
      </c>
      <c r="U12" s="11">
        <f>IF(OR(E24="",G24=""),0,1)</f>
        <v>0</v>
      </c>
      <c r="V12" s="11">
        <f>IF(OR(E32="",G32=""),0,1)</f>
        <v>0</v>
      </c>
    </row>
    <row r="13" spans="1:22" ht="12.75">
      <c r="A13" s="18">
        <f>Spielplan1!B85</f>
        <v>29</v>
      </c>
      <c r="B13" s="18" t="str">
        <f>Spielplan1!F85</f>
        <v>Mannschaft 15</v>
      </c>
      <c r="C13" s="19" t="s">
        <v>15</v>
      </c>
      <c r="D13" s="20" t="str">
        <f>Spielplan1!H85</f>
        <v>Mannschaft 11</v>
      </c>
      <c r="E13" s="15">
        <f>IF(Spielplan1!I85="","",Spielplan1!I85)</f>
      </c>
      <c r="F13" s="15" t="s">
        <v>16</v>
      </c>
      <c r="G13" s="15">
        <f>IF(Spielplan1!K85="","",Spielplan1!K85)</f>
      </c>
      <c r="H13" s="68">
        <f t="shared" si="0"/>
      </c>
      <c r="I13" s="68">
        <f t="shared" si="1"/>
      </c>
      <c r="K13" s="66" t="str">
        <f>Vorgaben!A12</f>
        <v>Mannschaft 9</v>
      </c>
      <c r="L13" s="19">
        <f>SUM(S13:V13)</f>
        <v>0</v>
      </c>
      <c r="M13" s="19">
        <f>SUM(I8,H20,I28,H36)</f>
        <v>0</v>
      </c>
      <c r="N13" s="15">
        <f>SUM(G8,E20,G28,E36)</f>
        <v>0</v>
      </c>
      <c r="O13" s="15" t="s">
        <v>16</v>
      </c>
      <c r="P13" s="15">
        <f>SUM(E8,G20,E28,G36)</f>
        <v>0</v>
      </c>
      <c r="Q13" s="15">
        <f>N13-P13</f>
        <v>0</v>
      </c>
      <c r="S13" s="11">
        <f>IF(OR(E8="",G8=""),0,1)</f>
        <v>0</v>
      </c>
      <c r="T13" s="11">
        <f>IF(OR(E20="",G20=""),0,1)</f>
        <v>0</v>
      </c>
      <c r="U13" s="11">
        <f>IF(OR(E28="",G28=""),0,1)</f>
        <v>0</v>
      </c>
      <c r="V13" s="11">
        <f>IF(OR(E36="",G36=""),0,1)</f>
        <v>0</v>
      </c>
    </row>
    <row r="14" spans="1:22" ht="15.75" customHeight="1">
      <c r="A14" s="18">
        <f>Spielplan1!B89</f>
        <v>31</v>
      </c>
      <c r="B14" s="18" t="str">
        <f>Spielplan1!F89</f>
        <v>Mannschaft 20</v>
      </c>
      <c r="C14" s="19" t="s">
        <v>15</v>
      </c>
      <c r="D14" s="20" t="str">
        <f>Spielplan1!H89</f>
        <v>Mannschaft 16</v>
      </c>
      <c r="E14" s="15">
        <f>IF(Spielplan1!I89="","",Spielplan1!I89)</f>
      </c>
      <c r="F14" s="15" t="s">
        <v>16</v>
      </c>
      <c r="G14" s="15">
        <f>IF(Spielplan1!K89="","",Spielplan1!K89)</f>
      </c>
      <c r="H14" s="68">
        <f t="shared" si="0"/>
      </c>
      <c r="I14" s="68">
        <f t="shared" si="1"/>
      </c>
      <c r="K14" s="66" t="str">
        <f>Vorgaben!A13</f>
        <v>Mannschaft 10</v>
      </c>
      <c r="L14" s="19">
        <f>SUM(S14:V14)</f>
        <v>0</v>
      </c>
      <c r="M14" s="19">
        <f>SUM(H12,I20,H32,I40)</f>
        <v>0</v>
      </c>
      <c r="N14" s="15">
        <f>SUM(E12,G20,E32,G40)</f>
        <v>0</v>
      </c>
      <c r="O14" s="15" t="s">
        <v>16</v>
      </c>
      <c r="P14" s="15">
        <f>SUM(G12,E20,G32,E40)</f>
        <v>0</v>
      </c>
      <c r="Q14" s="15">
        <f>N14-P14</f>
        <v>0</v>
      </c>
      <c r="S14" s="11">
        <f>IF(OR(E12="",G12=""),0,1)</f>
        <v>0</v>
      </c>
      <c r="T14" s="11">
        <f>IF(OR(E20="",G20=""),0,1)</f>
        <v>0</v>
      </c>
      <c r="U14" s="11">
        <f>IF(OR(E32="",G32=""),0,1)</f>
        <v>0</v>
      </c>
      <c r="V14" s="11">
        <f>IF(OR(E40="",G40=""),0,1)</f>
        <v>0</v>
      </c>
    </row>
    <row r="15" spans="1:24" ht="15.75" customHeight="1">
      <c r="A15" s="18">
        <f>Spielplan1!B62</f>
        <v>18</v>
      </c>
      <c r="B15" s="18" t="str">
        <f>Spielplan1!F62</f>
        <v>Mannschaft 3</v>
      </c>
      <c r="C15" s="19" t="s">
        <v>15</v>
      </c>
      <c r="D15" s="20" t="str">
        <f>Spielplan1!H62</f>
        <v>Mannschaft 2</v>
      </c>
      <c r="E15" s="15">
        <f>IF(Spielplan1!I62="","",Spielplan1!I62)</f>
      </c>
      <c r="F15" s="15" t="s">
        <v>16</v>
      </c>
      <c r="G15" s="15">
        <f>IF(Spielplan1!K62="","",Spielplan1!K62)</f>
      </c>
      <c r="H15" s="68">
        <f t="shared" si="0"/>
      </c>
      <c r="I15" s="68">
        <f t="shared" si="1"/>
      </c>
      <c r="K15" s="258" t="s">
        <v>3</v>
      </c>
      <c r="L15" s="258" t="s">
        <v>34</v>
      </c>
      <c r="M15" s="258" t="s">
        <v>1</v>
      </c>
      <c r="N15" s="258" t="s">
        <v>2</v>
      </c>
      <c r="O15" s="258"/>
      <c r="P15" s="258"/>
      <c r="Q15" s="258" t="s">
        <v>35</v>
      </c>
      <c r="W15" s="22"/>
      <c r="X15" s="22"/>
    </row>
    <row r="16" spans="1:24" ht="15.75" customHeight="1">
      <c r="A16" s="18">
        <f>Spielplan1!B66</f>
        <v>20</v>
      </c>
      <c r="B16" s="18" t="str">
        <f>Spielplan1!F66</f>
        <v>Mannschaft 8</v>
      </c>
      <c r="C16" s="19" t="s">
        <v>15</v>
      </c>
      <c r="D16" s="20" t="str">
        <f>Spielplan1!H66</f>
        <v>Mannschaft 7</v>
      </c>
      <c r="E16" s="15">
        <f>IF(Spielplan1!I66="","",Spielplan1!I66)</f>
      </c>
      <c r="F16" s="15" t="s">
        <v>16</v>
      </c>
      <c r="G16" s="15">
        <f>IF(Spielplan1!K66="","",Spielplan1!K66)</f>
      </c>
      <c r="H16" s="68">
        <f t="shared" si="0"/>
      </c>
      <c r="I16" s="68">
        <f t="shared" si="1"/>
      </c>
      <c r="K16" s="258"/>
      <c r="L16" s="258"/>
      <c r="M16" s="258"/>
      <c r="N16" s="258"/>
      <c r="O16" s="258"/>
      <c r="P16" s="258"/>
      <c r="Q16" s="258"/>
      <c r="W16" s="22"/>
      <c r="X16" s="22"/>
    </row>
    <row r="17" spans="1:24" ht="15.75" customHeight="1">
      <c r="A17" s="18">
        <f>Spielplan1!B70</f>
        <v>22</v>
      </c>
      <c r="B17" s="18" t="str">
        <f>Spielplan1!F70</f>
        <v>Mannschaft 13</v>
      </c>
      <c r="C17" s="19" t="s">
        <v>15</v>
      </c>
      <c r="D17" s="20" t="str">
        <f>Spielplan1!H70</f>
        <v>Mannschaft 12</v>
      </c>
      <c r="E17" s="15">
        <f>IF(Spielplan1!I70="","",Spielplan1!I70)</f>
      </c>
      <c r="F17" s="15" t="s">
        <v>16</v>
      </c>
      <c r="G17" s="15">
        <f>IF(Spielplan1!K70="","",Spielplan1!K70)</f>
      </c>
      <c r="H17" s="68">
        <f t="shared" si="0"/>
      </c>
      <c r="I17" s="68">
        <f t="shared" si="1"/>
      </c>
      <c r="K17" s="3" t="str">
        <f>Vorgaben!B2</f>
        <v>Mannschaft 11</v>
      </c>
      <c r="L17" s="19">
        <f>SUM(S17:V17)</f>
        <v>0</v>
      </c>
      <c r="M17" s="19">
        <f>SUM(H5,I13,H25,I37)</f>
        <v>0</v>
      </c>
      <c r="N17" s="15">
        <f>SUM(E5,G13,E25,G37)</f>
        <v>0</v>
      </c>
      <c r="O17" s="15" t="s">
        <v>16</v>
      </c>
      <c r="P17" s="15">
        <f>SUM(G5,E13,G25,E37)</f>
        <v>0</v>
      </c>
      <c r="Q17" s="15">
        <f>N17-P17</f>
        <v>0</v>
      </c>
      <c r="R17" s="23"/>
      <c r="S17" s="11">
        <f>IF(OR(E5="",G5=""),0,1)</f>
        <v>0</v>
      </c>
      <c r="T17" s="11">
        <f>IF(OR(E13="",G13=""),0,1)</f>
        <v>0</v>
      </c>
      <c r="U17" s="11">
        <f>IF(OR(E25="",G25=""),0,1)</f>
        <v>0</v>
      </c>
      <c r="V17" s="11">
        <f>IF(OR(E37="",G37=""),0,1)</f>
        <v>0</v>
      </c>
      <c r="W17" s="24"/>
      <c r="X17" s="24"/>
    </row>
    <row r="18" spans="1:24" ht="12.75">
      <c r="A18" s="18">
        <f>Spielplan1!B74</f>
        <v>24</v>
      </c>
      <c r="B18" s="18" t="str">
        <f>Spielplan1!F74</f>
        <v>Mannschaft 18</v>
      </c>
      <c r="C18" s="19" t="s">
        <v>15</v>
      </c>
      <c r="D18" s="20" t="str">
        <f>Spielplan1!H74</f>
        <v>Mannschaft 17</v>
      </c>
      <c r="E18" s="15">
        <f>IF(Spielplan1!I74="","",Spielplan1!I74)</f>
      </c>
      <c r="F18" s="15" t="s">
        <v>16</v>
      </c>
      <c r="G18" s="15">
        <f>IF(Spielplan1!K74="","",Spielplan1!K74)</f>
      </c>
      <c r="H18" s="68">
        <f t="shared" si="0"/>
      </c>
      <c r="I18" s="68">
        <f t="shared" si="1"/>
      </c>
      <c r="K18" s="66" t="str">
        <f>Vorgaben!B3</f>
        <v>Mannschaft 12</v>
      </c>
      <c r="L18" s="19">
        <f>SUM(S18:V18)</f>
        <v>0</v>
      </c>
      <c r="M18" s="19">
        <f>SUM(I5,I17,H29,H41)</f>
        <v>0</v>
      </c>
      <c r="N18" s="15">
        <f>SUM(G5,G17,E29,E41)</f>
        <v>0</v>
      </c>
      <c r="O18" s="15" t="s">
        <v>16</v>
      </c>
      <c r="P18" s="15">
        <f>SUM(E5,E17,G29,G41)</f>
        <v>0</v>
      </c>
      <c r="Q18" s="15">
        <f>N18-P18</f>
        <v>0</v>
      </c>
      <c r="R18" s="25"/>
      <c r="S18" s="11">
        <f>IF(OR(E5="",G5=""),0,1)</f>
        <v>0</v>
      </c>
      <c r="T18" s="11">
        <f>IF(OR(E17="",G17=""),0,1)</f>
        <v>0</v>
      </c>
      <c r="U18" s="11">
        <f>IF(OR(E29="",G29=""),0,1)</f>
        <v>0</v>
      </c>
      <c r="V18" s="11">
        <f>IF(OR(E41="",G41=""),0,1)</f>
        <v>0</v>
      </c>
      <c r="W18" s="25"/>
      <c r="X18" s="25"/>
    </row>
    <row r="19" spans="1:22" ht="12.75">
      <c r="A19" s="18">
        <f>Spielplan1!B61</f>
        <v>17</v>
      </c>
      <c r="B19" s="18" t="str">
        <f>Spielplan1!F61</f>
        <v>Mannschaft 4</v>
      </c>
      <c r="C19" s="19" t="s">
        <v>15</v>
      </c>
      <c r="D19" s="20" t="str">
        <f>Spielplan1!H61</f>
        <v>Mannschaft 5</v>
      </c>
      <c r="E19" s="15">
        <f>IF(Spielplan1!I61="","",Spielplan1!I61)</f>
      </c>
      <c r="F19" s="15" t="s">
        <v>16</v>
      </c>
      <c r="G19" s="15">
        <f>IF(Spielplan1!K61="","",Spielplan1!K61)</f>
      </c>
      <c r="H19" s="68">
        <f t="shared" si="0"/>
      </c>
      <c r="I19" s="68">
        <f t="shared" si="1"/>
      </c>
      <c r="K19" s="66" t="str">
        <f>Vorgaben!B4</f>
        <v>Mannschaft 13</v>
      </c>
      <c r="L19" s="19">
        <f>SUM(S19:V19)</f>
        <v>0</v>
      </c>
      <c r="M19" s="19">
        <f>SUM(H9,H17,I25,I33)</f>
        <v>0</v>
      </c>
      <c r="N19" s="15">
        <f>SUM(E9,E17,G25,G33)</f>
        <v>0</v>
      </c>
      <c r="O19" s="15" t="s">
        <v>16</v>
      </c>
      <c r="P19" s="15">
        <f>SUM(G9,G17,E25,E33)</f>
        <v>0</v>
      </c>
      <c r="Q19" s="15">
        <f>N19-P19</f>
        <v>0</v>
      </c>
      <c r="S19" s="11">
        <f>IF(OR(E9="",G9=""),0,1)</f>
        <v>0</v>
      </c>
      <c r="T19" s="11">
        <f>IF(OR(E17="",G17=""),0,1)</f>
        <v>0</v>
      </c>
      <c r="U19" s="11">
        <f>IF(OR(E25="",G25=""),0,1)</f>
        <v>0</v>
      </c>
      <c r="V19" s="11">
        <f>IF(OR(E33="",G33=""),0,1)</f>
        <v>0</v>
      </c>
    </row>
    <row r="20" spans="1:22" ht="12.75">
      <c r="A20" s="18">
        <f>Spielplan1!B65</f>
        <v>19</v>
      </c>
      <c r="B20" s="18" t="str">
        <f>Spielplan1!F65</f>
        <v>Mannschaft 9</v>
      </c>
      <c r="C20" s="19" t="s">
        <v>15</v>
      </c>
      <c r="D20" s="20" t="str">
        <f>Spielplan1!H65</f>
        <v>Mannschaft 10</v>
      </c>
      <c r="E20" s="15">
        <f>IF(Spielplan1!I65="","",Spielplan1!I65)</f>
      </c>
      <c r="F20" s="15" t="s">
        <v>16</v>
      </c>
      <c r="G20" s="15">
        <f>IF(Spielplan1!K65="","",Spielplan1!K65)</f>
      </c>
      <c r="H20" s="68">
        <f t="shared" si="0"/>
      </c>
      <c r="I20" s="68">
        <f t="shared" si="1"/>
      </c>
      <c r="K20" s="66" t="str">
        <f>Vorgaben!B5</f>
        <v>Mannschaft 14</v>
      </c>
      <c r="L20" s="19">
        <f>SUM(S20:V20)</f>
        <v>0</v>
      </c>
      <c r="M20" s="19">
        <f>SUM(I9,H21,I29,H37)</f>
        <v>0</v>
      </c>
      <c r="N20" s="15">
        <f>SUM(G9,E21,G29,E37)</f>
        <v>0</v>
      </c>
      <c r="O20" s="15" t="s">
        <v>16</v>
      </c>
      <c r="P20" s="15">
        <f>SUM(E9,G21,E29,G37)</f>
        <v>0</v>
      </c>
      <c r="Q20" s="15">
        <f>N20-P20</f>
        <v>0</v>
      </c>
      <c r="S20" s="11">
        <f>IF(OR(E9="",G9=""),0,1)</f>
        <v>0</v>
      </c>
      <c r="T20" s="11">
        <f>IF(OR(E21="",G21=""),0,1)</f>
        <v>0</v>
      </c>
      <c r="U20" s="11">
        <f>IF(OR(E29="",G29=""),0,1)</f>
        <v>0</v>
      </c>
      <c r="V20" s="11">
        <f>IF(OR(E37="",G37=""),0,1)</f>
        <v>0</v>
      </c>
    </row>
    <row r="21" spans="1:22" ht="12.75">
      <c r="A21" s="18">
        <f>Spielplan1!B69</f>
        <v>21</v>
      </c>
      <c r="B21" s="18" t="str">
        <f>Spielplan1!F69</f>
        <v>Mannschaft 14</v>
      </c>
      <c r="C21" s="19" t="s">
        <v>15</v>
      </c>
      <c r="D21" s="20" t="str">
        <f>Spielplan1!H69</f>
        <v>Mannschaft 15</v>
      </c>
      <c r="E21" s="15">
        <f>IF(Spielplan1!I69="","",Spielplan1!I69)</f>
      </c>
      <c r="F21" s="15" t="s">
        <v>16</v>
      </c>
      <c r="G21" s="15">
        <f>IF(Spielplan1!K69="","",Spielplan1!K69)</f>
      </c>
      <c r="H21" s="68">
        <f t="shared" si="0"/>
      </c>
      <c r="I21" s="68">
        <f t="shared" si="1"/>
      </c>
      <c r="K21" s="66" t="str">
        <f>Vorgaben!B6</f>
        <v>Mannschaft 15</v>
      </c>
      <c r="L21" s="19">
        <f>SUM(S21:V21)</f>
        <v>0</v>
      </c>
      <c r="M21" s="19">
        <f>SUM(H13,I21,H33,I41)</f>
        <v>0</v>
      </c>
      <c r="N21" s="15">
        <f>SUM(E13,G21,E33,G41)</f>
        <v>0</v>
      </c>
      <c r="O21" s="15" t="s">
        <v>16</v>
      </c>
      <c r="P21" s="15">
        <f>SUM(G13,E21,G33,E41)</f>
        <v>0</v>
      </c>
      <c r="Q21" s="15">
        <f>N21-P21</f>
        <v>0</v>
      </c>
      <c r="S21" s="11">
        <f>IF(OR(E13="",G13=""),0,1)</f>
        <v>0</v>
      </c>
      <c r="T21" s="11">
        <f>IF(OR(E21="",G21=""),0,1)</f>
        <v>0</v>
      </c>
      <c r="U21" s="11">
        <f>IF(OR(E33="",G33=""),0,1)</f>
        <v>0</v>
      </c>
      <c r="V21" s="11">
        <f>IF(OR(E41="",G41=""),0,1)</f>
        <v>0</v>
      </c>
    </row>
    <row r="22" spans="1:24" ht="12.75">
      <c r="A22" s="18">
        <f>Spielplan1!B73</f>
        <v>23</v>
      </c>
      <c r="B22" s="18" t="str">
        <f>Spielplan1!F73</f>
        <v>Mannschaft 19</v>
      </c>
      <c r="C22" s="19" t="s">
        <v>15</v>
      </c>
      <c r="D22" s="20" t="str">
        <f>Spielplan1!H73</f>
        <v>Mannschaft 20</v>
      </c>
      <c r="E22" s="15">
        <f>IF(Spielplan1!I73="","",Spielplan1!I73)</f>
      </c>
      <c r="F22" s="15" t="s">
        <v>16</v>
      </c>
      <c r="G22" s="15">
        <f>IF(Spielplan1!K73="","",Spielplan1!K73)</f>
      </c>
      <c r="H22" s="68">
        <f t="shared" si="0"/>
      </c>
      <c r="I22" s="68">
        <f t="shared" si="1"/>
      </c>
      <c r="K22" s="258" t="s">
        <v>7</v>
      </c>
      <c r="L22" s="258" t="s">
        <v>34</v>
      </c>
      <c r="M22" s="258" t="s">
        <v>1</v>
      </c>
      <c r="N22" s="258" t="s">
        <v>2</v>
      </c>
      <c r="O22" s="258"/>
      <c r="P22" s="258"/>
      <c r="Q22" s="258" t="s">
        <v>35</v>
      </c>
      <c r="W22" s="22"/>
      <c r="X22" s="22"/>
    </row>
    <row r="23" spans="1:24" ht="12.75">
      <c r="A23" s="18">
        <f>Spielplan1!B46</f>
        <v>10</v>
      </c>
      <c r="B23" s="18" t="str">
        <f>Spielplan1!F46</f>
        <v>Mannschaft 1</v>
      </c>
      <c r="C23" s="19" t="s">
        <v>15</v>
      </c>
      <c r="D23" s="20" t="str">
        <f>Spielplan1!H46</f>
        <v>Mannschaft 3</v>
      </c>
      <c r="E23" s="15">
        <f>IF(Spielplan1!I46="","",Spielplan1!I46)</f>
      </c>
      <c r="F23" s="15" t="s">
        <v>16</v>
      </c>
      <c r="G23" s="15">
        <f>IF(Spielplan1!K46="","",Spielplan1!K46)</f>
      </c>
      <c r="H23" s="68">
        <f t="shared" si="0"/>
      </c>
      <c r="I23" s="68">
        <f t="shared" si="1"/>
      </c>
      <c r="K23" s="258"/>
      <c r="L23" s="258"/>
      <c r="M23" s="258"/>
      <c r="N23" s="258"/>
      <c r="O23" s="258"/>
      <c r="P23" s="258"/>
      <c r="Q23" s="258"/>
      <c r="W23" s="22"/>
      <c r="X23" s="22"/>
    </row>
    <row r="24" spans="1:24" ht="12.75">
      <c r="A24" s="18">
        <f>Spielplan1!B50</f>
        <v>12</v>
      </c>
      <c r="B24" s="18" t="str">
        <f>Spielplan1!F50</f>
        <v>Mannschaft 6</v>
      </c>
      <c r="C24" s="19" t="s">
        <v>15</v>
      </c>
      <c r="D24" s="20" t="str">
        <f>Spielplan1!H50</f>
        <v>Mannschaft 8</v>
      </c>
      <c r="E24" s="15">
        <f>IF(Spielplan1!I50="","",Spielplan1!I50)</f>
      </c>
      <c r="F24" s="15" t="s">
        <v>16</v>
      </c>
      <c r="G24" s="15">
        <f>IF(Spielplan1!K50="","",Spielplan1!K50)</f>
      </c>
      <c r="H24" s="68">
        <f t="shared" si="0"/>
      </c>
      <c r="I24" s="68">
        <f t="shared" si="1"/>
      </c>
      <c r="K24" s="66" t="str">
        <f>Vorgaben!B9</f>
        <v>Mannschaft 16</v>
      </c>
      <c r="L24" s="19">
        <f>SUM(S24:V24)</f>
        <v>0</v>
      </c>
      <c r="M24" s="19">
        <f>SUM(H6,I14,H26,I38)</f>
        <v>0</v>
      </c>
      <c r="N24" s="15">
        <f>SUM(E6,G14,E26,G38)</f>
        <v>0</v>
      </c>
      <c r="O24" s="15" t="s">
        <v>16</v>
      </c>
      <c r="P24" s="15">
        <f>SUM(G6,E14,G26,E38)</f>
        <v>0</v>
      </c>
      <c r="Q24" s="15">
        <f>N24-P24</f>
        <v>0</v>
      </c>
      <c r="R24" s="23"/>
      <c r="S24" s="11">
        <f>IF(OR(E6="",G6=""),0,1)</f>
        <v>0</v>
      </c>
      <c r="T24" s="11">
        <f>IF(OR(E14="",G14=""),0,1)</f>
        <v>0</v>
      </c>
      <c r="U24" s="11">
        <f>IF(OR(E26="",G26=""),0,1)</f>
        <v>0</v>
      </c>
      <c r="V24" s="11">
        <f>IF(OR(E38="",G38=""),0,1)</f>
        <v>0</v>
      </c>
      <c r="W24" s="24"/>
      <c r="X24" s="24"/>
    </row>
    <row r="25" spans="1:24" ht="12.75">
      <c r="A25" s="18">
        <f>Spielplan1!B54</f>
        <v>14</v>
      </c>
      <c r="B25" s="18" t="str">
        <f>Spielplan1!F54</f>
        <v>Mannschaft 11</v>
      </c>
      <c r="C25" s="19" t="s">
        <v>15</v>
      </c>
      <c r="D25" s="20" t="str">
        <f>Spielplan1!H54</f>
        <v>Mannschaft 13</v>
      </c>
      <c r="E25" s="15">
        <f>IF(Spielplan1!I54="","",Spielplan1!I54)</f>
      </c>
      <c r="F25" s="15" t="s">
        <v>16</v>
      </c>
      <c r="G25" s="15">
        <f>IF(Spielplan1!K54="","",Spielplan1!K54)</f>
      </c>
      <c r="H25" s="68">
        <f t="shared" si="0"/>
      </c>
      <c r="I25" s="68">
        <f t="shared" si="1"/>
      </c>
      <c r="K25" s="66" t="str">
        <f>Vorgaben!B10</f>
        <v>Mannschaft 17</v>
      </c>
      <c r="L25" s="19">
        <f>SUM(S25:V25)</f>
        <v>0</v>
      </c>
      <c r="M25" s="19">
        <f>SUM(I6,I18,H30,H42)</f>
        <v>0</v>
      </c>
      <c r="N25" s="15">
        <f>SUM(G6,G18,E30,E42)</f>
        <v>0</v>
      </c>
      <c r="O25" s="15" t="s">
        <v>16</v>
      </c>
      <c r="P25" s="15">
        <f>SUM(E6,E18,G30,G42)</f>
        <v>0</v>
      </c>
      <c r="Q25" s="15">
        <f>N25-P25</f>
        <v>0</v>
      </c>
      <c r="R25" s="25"/>
      <c r="S25" s="11">
        <f>IF(OR(E6="",G6=""),0,1)</f>
        <v>0</v>
      </c>
      <c r="T25" s="11">
        <f>IF(OR(E18="",G18=""),0,1)</f>
        <v>0</v>
      </c>
      <c r="U25" s="11">
        <f>IF(OR(E30="",G30=""),0,1)</f>
        <v>0</v>
      </c>
      <c r="V25" s="11">
        <f>IF(OR(E42="",G42=""),0,1)</f>
        <v>0</v>
      </c>
      <c r="W25" s="25"/>
      <c r="X25" s="25"/>
    </row>
    <row r="26" spans="1:22" ht="12.75">
      <c r="A26" s="18">
        <f>Spielplan1!B58</f>
        <v>16</v>
      </c>
      <c r="B26" s="18" t="str">
        <f>Spielplan1!F58</f>
        <v>Mannschaft 16</v>
      </c>
      <c r="C26" s="19" t="s">
        <v>15</v>
      </c>
      <c r="D26" s="20" t="str">
        <f>Spielplan1!H58</f>
        <v>Mannschaft 18</v>
      </c>
      <c r="E26" s="15">
        <f>IF(Spielplan1!I58="","",Spielplan1!I58)</f>
      </c>
      <c r="F26" s="15" t="s">
        <v>16</v>
      </c>
      <c r="G26" s="15">
        <f>IF(Spielplan1!K58="","",Spielplan1!K58)</f>
      </c>
      <c r="H26" s="68">
        <f t="shared" si="0"/>
      </c>
      <c r="I26" s="68">
        <f t="shared" si="1"/>
      </c>
      <c r="J26" s="26"/>
      <c r="K26" s="66" t="str">
        <f>Vorgaben!B11</f>
        <v>Mannschaft 18</v>
      </c>
      <c r="L26" s="19">
        <f>SUM(S26:V26)</f>
        <v>0</v>
      </c>
      <c r="M26" s="19">
        <f>SUM(H10,H18,I26,I34)</f>
        <v>0</v>
      </c>
      <c r="N26" s="15">
        <f>SUM(E10,E18,G26,G34)</f>
        <v>0</v>
      </c>
      <c r="O26" s="15" t="s">
        <v>16</v>
      </c>
      <c r="P26" s="15">
        <f>SUM(G10,G18,E26,E34)</f>
        <v>0</v>
      </c>
      <c r="Q26" s="15">
        <f>N26-P26</f>
        <v>0</v>
      </c>
      <c r="S26" s="11">
        <f>IF(OR(E10="",G10=""),0,1)</f>
        <v>0</v>
      </c>
      <c r="T26" s="11">
        <f>IF(OR(E18="",G18=""),0,1)</f>
        <v>0</v>
      </c>
      <c r="U26" s="11">
        <f>IF(OR(E26="",G26=""),0,1)</f>
        <v>0</v>
      </c>
      <c r="V26" s="11">
        <f>IF(OR(E34="",G34=""),0,1)</f>
        <v>0</v>
      </c>
    </row>
    <row r="27" spans="1:22" ht="12.75">
      <c r="A27" s="18">
        <f>Spielplan1!B78</f>
        <v>26</v>
      </c>
      <c r="B27" s="18" t="str">
        <f>Spielplan1!F78</f>
        <v>Mannschaft 2</v>
      </c>
      <c r="C27" s="19" t="s">
        <v>15</v>
      </c>
      <c r="D27" s="20" t="str">
        <f>Spielplan1!H78</f>
        <v>Mannschaft 4</v>
      </c>
      <c r="E27" s="15">
        <f>IF(Spielplan1!I78="","",Spielplan1!I78)</f>
      </c>
      <c r="F27" s="15" t="s">
        <v>16</v>
      </c>
      <c r="G27" s="15">
        <f>IF(Spielplan1!K78="","",Spielplan1!K78)</f>
      </c>
      <c r="H27" s="68">
        <f t="shared" si="0"/>
      </c>
      <c r="I27" s="68">
        <f t="shared" si="1"/>
      </c>
      <c r="K27" s="66" t="str">
        <f>Vorgaben!B12</f>
        <v>Mannschaft 19</v>
      </c>
      <c r="L27" s="19">
        <f>SUM(S27:V27)</f>
        <v>0</v>
      </c>
      <c r="M27" s="19">
        <f>SUM(I10,H22,I30,H38)</f>
        <v>0</v>
      </c>
      <c r="N27" s="15">
        <f>SUM(G10,E22,G30,E38)</f>
        <v>0</v>
      </c>
      <c r="O27" s="15" t="s">
        <v>16</v>
      </c>
      <c r="P27" s="15">
        <f>SUM(E10,G22,E30,G38)</f>
        <v>0</v>
      </c>
      <c r="Q27" s="15">
        <f>N27-P27</f>
        <v>0</v>
      </c>
      <c r="S27" s="11">
        <f>IF(OR(E10="",G10=""),0,1)</f>
        <v>0</v>
      </c>
      <c r="T27" s="11">
        <f>IF(OR(E22="",G22=""),0,1)</f>
        <v>0</v>
      </c>
      <c r="U27" s="11">
        <f>IF(OR(E30="",G30=""),0,1)</f>
        <v>0</v>
      </c>
      <c r="V27" s="11">
        <f>IF(OR(E38="",G38=""),0,1)</f>
        <v>0</v>
      </c>
    </row>
    <row r="28" spans="1:22" ht="12.75">
      <c r="A28" s="18">
        <f>Spielplan1!B82</f>
        <v>28</v>
      </c>
      <c r="B28" s="18" t="str">
        <f>Spielplan1!F82</f>
        <v>Mannschaft 7</v>
      </c>
      <c r="C28" s="19" t="s">
        <v>15</v>
      </c>
      <c r="D28" s="20" t="str">
        <f>Spielplan1!H82</f>
        <v>Mannschaft 9</v>
      </c>
      <c r="E28" s="15">
        <f>IF(Spielplan1!I82="","",Spielplan1!I82)</f>
      </c>
      <c r="F28" s="15" t="s">
        <v>16</v>
      </c>
      <c r="G28" s="15">
        <f>IF(Spielplan1!K82="","",Spielplan1!K82)</f>
      </c>
      <c r="H28" s="68">
        <f t="shared" si="0"/>
      </c>
      <c r="I28" s="68">
        <f t="shared" si="1"/>
      </c>
      <c r="K28" s="66" t="str">
        <f>Vorgaben!B13</f>
        <v>Mannschaft 20</v>
      </c>
      <c r="L28" s="19">
        <f>SUM(S28:V28)</f>
        <v>0</v>
      </c>
      <c r="M28" s="19">
        <f>SUM(H14,I22,H34,I42)</f>
        <v>0</v>
      </c>
      <c r="N28" s="15">
        <f>SUM(E14,G22,E34,G42)</f>
        <v>0</v>
      </c>
      <c r="O28" s="15" t="s">
        <v>16</v>
      </c>
      <c r="P28" s="15">
        <f>SUM(G14,E22,G34,E42)</f>
        <v>0</v>
      </c>
      <c r="Q28" s="15">
        <f>N28-P28</f>
        <v>0</v>
      </c>
      <c r="S28" s="11">
        <f>IF(OR(E14="",G14=""),0,1)</f>
        <v>0</v>
      </c>
      <c r="T28" s="11">
        <f>IF(OR(E22="",G22=""),0,1)</f>
        <v>0</v>
      </c>
      <c r="U28" s="11">
        <f>IF(OR(E34="",G34=""),0,1)</f>
        <v>0</v>
      </c>
      <c r="V28" s="11">
        <f>IF(OR(E42="",G42=""),0,1)</f>
        <v>0</v>
      </c>
    </row>
    <row r="29" spans="1:10" ht="12.75">
      <c r="A29" s="18">
        <f>Spielplan1!B86</f>
        <v>30</v>
      </c>
      <c r="B29" s="18" t="str">
        <f>Spielplan1!F86</f>
        <v>Mannschaft 12</v>
      </c>
      <c r="C29" s="19" t="s">
        <v>15</v>
      </c>
      <c r="D29" s="20" t="str">
        <f>Spielplan1!H86</f>
        <v>Mannschaft 14</v>
      </c>
      <c r="E29" s="15">
        <f>IF(Spielplan1!I86="","",Spielplan1!I86)</f>
      </c>
      <c r="F29" s="15" t="s">
        <v>16</v>
      </c>
      <c r="G29" s="15">
        <f>IF(Spielplan1!K86="","",Spielplan1!K86)</f>
      </c>
      <c r="H29" s="68">
        <f t="shared" si="0"/>
      </c>
      <c r="I29" s="68">
        <f t="shared" si="1"/>
      </c>
      <c r="J29" s="26"/>
    </row>
    <row r="30" spans="1:9" ht="12.75">
      <c r="A30" s="18">
        <f>Spielplan1!B90</f>
        <v>32</v>
      </c>
      <c r="B30" s="18" t="str">
        <f>Spielplan1!F90</f>
        <v>Mannschaft 17</v>
      </c>
      <c r="C30" s="19" t="s">
        <v>15</v>
      </c>
      <c r="D30" s="20" t="str">
        <f>Spielplan1!H90</f>
        <v>Mannschaft 19</v>
      </c>
      <c r="E30" s="15">
        <f>IF(Spielplan1!I90="","",Spielplan1!I90)</f>
      </c>
      <c r="F30" s="15" t="s">
        <v>16</v>
      </c>
      <c r="G30" s="15">
        <f>IF(Spielplan1!K90="","",Spielplan1!K90)</f>
      </c>
      <c r="H30" s="68">
        <f t="shared" si="0"/>
      </c>
      <c r="I30" s="68">
        <f t="shared" si="1"/>
      </c>
    </row>
    <row r="31" spans="1:9" ht="12.75">
      <c r="A31" s="18">
        <f>Spielplan1!B93</f>
        <v>33</v>
      </c>
      <c r="B31" s="18" t="str">
        <f>Spielplan1!F93</f>
        <v>Mannschaft 5</v>
      </c>
      <c r="C31" s="19" t="s">
        <v>15</v>
      </c>
      <c r="D31" s="20" t="str">
        <f>Spielplan1!H93</f>
        <v>Mannschaft 3</v>
      </c>
      <c r="E31" s="15">
        <f>IF(Spielplan1!I93="","",Spielplan1!I93)</f>
      </c>
      <c r="F31" s="15" t="s">
        <v>16</v>
      </c>
      <c r="G31" s="15">
        <f>IF(Spielplan1!K93="","",Spielplan1!K93)</f>
      </c>
      <c r="H31" s="68">
        <f t="shared" si="0"/>
      </c>
      <c r="I31" s="68">
        <f t="shared" si="1"/>
      </c>
    </row>
    <row r="32" spans="1:9" ht="12.75">
      <c r="A32" s="18">
        <f>Spielplan1!B97</f>
        <v>35</v>
      </c>
      <c r="B32" s="18" t="str">
        <f>Spielplan1!F97</f>
        <v>Mannschaft 10</v>
      </c>
      <c r="C32" s="19" t="s">
        <v>15</v>
      </c>
      <c r="D32" s="20" t="str">
        <f>Spielplan1!H97</f>
        <v>Mannschaft 8</v>
      </c>
      <c r="E32" s="15">
        <f>IF(Spielplan1!I97="","",Spielplan1!I97)</f>
      </c>
      <c r="F32" s="15" t="s">
        <v>16</v>
      </c>
      <c r="G32" s="15">
        <f>IF(Spielplan1!K97="","",Spielplan1!K97)</f>
      </c>
      <c r="H32" s="68">
        <f t="shared" si="0"/>
      </c>
      <c r="I32" s="68">
        <f t="shared" si="1"/>
      </c>
    </row>
    <row r="33" spans="1:9" ht="12.75">
      <c r="A33" s="18">
        <f>Spielplan1!B101</f>
        <v>37</v>
      </c>
      <c r="B33" s="18" t="str">
        <f>Spielplan1!F101</f>
        <v>Mannschaft 15</v>
      </c>
      <c r="C33" s="19" t="s">
        <v>15</v>
      </c>
      <c r="D33" s="20" t="str">
        <f>Spielplan1!H101</f>
        <v>Mannschaft 13</v>
      </c>
      <c r="E33" s="15">
        <f>IF(Spielplan1!I101="","",Spielplan1!I101)</f>
      </c>
      <c r="F33" s="15" t="s">
        <v>16</v>
      </c>
      <c r="G33" s="15">
        <f>IF(Spielplan1!K101="","",Spielplan1!K101)</f>
      </c>
      <c r="H33" s="68">
        <f t="shared" si="0"/>
      </c>
      <c r="I33" s="68">
        <f t="shared" si="1"/>
      </c>
    </row>
    <row r="34" spans="1:9" ht="12.75">
      <c r="A34" s="18">
        <f>Spielplan1!B105</f>
        <v>39</v>
      </c>
      <c r="B34" s="18" t="str">
        <f>Spielplan1!F105</f>
        <v>Mannschaft 20</v>
      </c>
      <c r="C34" s="19" t="s">
        <v>15</v>
      </c>
      <c r="D34" s="20" t="str">
        <f>Spielplan1!H105</f>
        <v>Mannschaft 18</v>
      </c>
      <c r="E34" s="15">
        <f>IF(Spielplan1!I105="","",Spielplan1!I105)</f>
      </c>
      <c r="F34" s="15" t="s">
        <v>16</v>
      </c>
      <c r="G34" s="15">
        <f>IF(Spielplan1!K105="","",Spielplan1!K105)</f>
      </c>
      <c r="H34" s="68">
        <f t="shared" si="0"/>
      </c>
      <c r="I34" s="68">
        <f t="shared" si="1"/>
      </c>
    </row>
    <row r="35" spans="1:9" ht="12.75">
      <c r="A35" s="18">
        <f>Spielplan1!B94</f>
        <v>34</v>
      </c>
      <c r="B35" s="18" t="str">
        <f>Spielplan1!F94</f>
        <v>Mannschaft 4</v>
      </c>
      <c r="C35" s="19" t="s">
        <v>15</v>
      </c>
      <c r="D35" s="20" t="str">
        <f>Spielplan1!H94</f>
        <v>Mannschaft 1</v>
      </c>
      <c r="E35" s="15">
        <f>IF(Spielplan1!I94="","",Spielplan1!I94)</f>
      </c>
      <c r="F35" s="15" t="s">
        <v>16</v>
      </c>
      <c r="G35" s="15">
        <f>IF(Spielplan1!K94="","",Spielplan1!K94)</f>
      </c>
      <c r="H35" s="68">
        <f t="shared" si="0"/>
      </c>
      <c r="I35" s="68">
        <f t="shared" si="1"/>
      </c>
    </row>
    <row r="36" spans="1:9" ht="12.75">
      <c r="A36" s="18">
        <f>Spielplan1!B98</f>
        <v>36</v>
      </c>
      <c r="B36" s="18" t="str">
        <f>Spielplan1!F98</f>
        <v>Mannschaft 9</v>
      </c>
      <c r="C36" s="19" t="s">
        <v>15</v>
      </c>
      <c r="D36" s="20" t="str">
        <f>Spielplan1!H98</f>
        <v>Mannschaft 6</v>
      </c>
      <c r="E36" s="15">
        <f>IF(Spielplan1!I98="","",Spielplan1!I98)</f>
      </c>
      <c r="F36" s="15" t="s">
        <v>16</v>
      </c>
      <c r="G36" s="15">
        <f>IF(Spielplan1!K98="","",Spielplan1!K98)</f>
      </c>
      <c r="H36" s="68">
        <f t="shared" si="0"/>
      </c>
      <c r="I36" s="68">
        <f t="shared" si="1"/>
      </c>
    </row>
    <row r="37" spans="1:9" ht="12.75">
      <c r="A37" s="18">
        <f>Spielplan1!B102</f>
        <v>38</v>
      </c>
      <c r="B37" s="18" t="str">
        <f>Spielplan1!F102</f>
        <v>Mannschaft 14</v>
      </c>
      <c r="C37" s="19" t="s">
        <v>15</v>
      </c>
      <c r="D37" s="20" t="str">
        <f>Spielplan1!H102</f>
        <v>Mannschaft 11</v>
      </c>
      <c r="E37" s="15">
        <f>IF(Spielplan1!I102="","",Spielplan1!I102)</f>
      </c>
      <c r="F37" s="15" t="s">
        <v>16</v>
      </c>
      <c r="G37" s="15">
        <f>IF(Spielplan1!K102="","",Spielplan1!K102)</f>
      </c>
      <c r="H37" s="68">
        <f t="shared" si="0"/>
      </c>
      <c r="I37" s="68">
        <f t="shared" si="1"/>
      </c>
    </row>
    <row r="38" spans="1:9" ht="12.75">
      <c r="A38" s="18">
        <f>Spielplan1!B106</f>
        <v>40</v>
      </c>
      <c r="B38" s="18" t="str">
        <f>Spielplan1!F106</f>
        <v>Mannschaft 19</v>
      </c>
      <c r="C38" s="19" t="s">
        <v>15</v>
      </c>
      <c r="D38" s="20" t="str">
        <f>Spielplan1!H106</f>
        <v>Mannschaft 16</v>
      </c>
      <c r="E38" s="15">
        <f>IF(Spielplan1!I106="","",Spielplan1!I106)</f>
      </c>
      <c r="F38" s="15" t="s">
        <v>16</v>
      </c>
      <c r="G38" s="15">
        <f>IF(Spielplan1!K106="","",Spielplan1!K106)</f>
      </c>
      <c r="H38" s="68">
        <f t="shared" si="0"/>
      </c>
      <c r="I38" s="68">
        <f t="shared" si="1"/>
      </c>
    </row>
    <row r="39" spans="1:9" ht="12.75">
      <c r="A39" s="18">
        <f>Spielplan1!B45</f>
        <v>9</v>
      </c>
      <c r="B39" s="18" t="str">
        <f>Spielplan1!F45</f>
        <v>Mannschaft 2</v>
      </c>
      <c r="C39" s="19" t="s">
        <v>15</v>
      </c>
      <c r="D39" s="20" t="str">
        <f>Spielplan1!H45</f>
        <v>Mannschaft 5</v>
      </c>
      <c r="E39" s="15">
        <f>IF(Spielplan1!I45="","",Spielplan1!I45)</f>
      </c>
      <c r="F39" s="15" t="s">
        <v>16</v>
      </c>
      <c r="G39" s="15">
        <f>IF(Spielplan1!K45="","",Spielplan1!K45)</f>
      </c>
      <c r="H39" s="68">
        <f t="shared" si="0"/>
      </c>
      <c r="I39" s="68">
        <f t="shared" si="1"/>
      </c>
    </row>
    <row r="40" spans="1:9" ht="12.75">
      <c r="A40" s="18">
        <f>Spielplan1!B49</f>
        <v>11</v>
      </c>
      <c r="B40" s="18" t="str">
        <f>Spielplan1!F49</f>
        <v>Mannschaft 7</v>
      </c>
      <c r="C40" s="19" t="s">
        <v>15</v>
      </c>
      <c r="D40" s="20" t="str">
        <f>Spielplan1!H49</f>
        <v>Mannschaft 10</v>
      </c>
      <c r="E40" s="15">
        <f>IF(Spielplan1!I49="","",Spielplan1!I49)</f>
      </c>
      <c r="F40" s="15" t="s">
        <v>16</v>
      </c>
      <c r="G40" s="15">
        <f>IF(Spielplan1!K49="","",Spielplan1!K49)</f>
      </c>
      <c r="H40" s="68">
        <f t="shared" si="0"/>
      </c>
      <c r="I40" s="68">
        <f t="shared" si="1"/>
      </c>
    </row>
    <row r="41" spans="1:9" ht="12.75">
      <c r="A41" s="18">
        <f>Spielplan1!B53</f>
        <v>13</v>
      </c>
      <c r="B41" s="18" t="str">
        <f>Spielplan1!F53</f>
        <v>Mannschaft 12</v>
      </c>
      <c r="C41" s="19" t="s">
        <v>15</v>
      </c>
      <c r="D41" s="20" t="str">
        <f>Spielplan1!H53</f>
        <v>Mannschaft 15</v>
      </c>
      <c r="E41" s="15">
        <f>IF(Spielplan1!I53="","",Spielplan1!I53)</f>
      </c>
      <c r="F41" s="15" t="s">
        <v>16</v>
      </c>
      <c r="G41" s="15">
        <f>IF(Spielplan1!K53="","",Spielplan1!K53)</f>
      </c>
      <c r="H41" s="68">
        <f t="shared" si="0"/>
      </c>
      <c r="I41" s="68">
        <f t="shared" si="1"/>
      </c>
    </row>
    <row r="42" spans="1:9" ht="12.75">
      <c r="A42" s="18">
        <f>Spielplan1!B57</f>
        <v>15</v>
      </c>
      <c r="B42" s="18" t="str">
        <f>Spielplan1!F57</f>
        <v>Mannschaft 17</v>
      </c>
      <c r="C42" s="19" t="s">
        <v>15</v>
      </c>
      <c r="D42" s="20" t="str">
        <f>Spielplan1!H57</f>
        <v>Mannschaft 20</v>
      </c>
      <c r="E42" s="15">
        <f>IF(Spielplan1!I57="","",Spielplan1!I57)</f>
      </c>
      <c r="F42" s="15" t="s">
        <v>16</v>
      </c>
      <c r="G42" s="15">
        <f>IF(Spielplan1!K57="","",Spielplan1!K57)</f>
      </c>
      <c r="H42" s="68">
        <f t="shared" si="0"/>
      </c>
      <c r="I42" s="68">
        <f t="shared" si="1"/>
      </c>
    </row>
  </sheetData>
  <sheetProtection password="E760" sheet="1"/>
  <mergeCells count="17">
    <mergeCell ref="Q15:Q16"/>
    <mergeCell ref="K22:K23"/>
    <mergeCell ref="L22:L23"/>
    <mergeCell ref="M22:M23"/>
    <mergeCell ref="N22:P23"/>
    <mergeCell ref="Q22:Q23"/>
    <mergeCell ref="K15:K16"/>
    <mergeCell ref="L15:L16"/>
    <mergeCell ref="M15:M16"/>
    <mergeCell ref="N15:P16"/>
    <mergeCell ref="Q8:Q9"/>
    <mergeCell ref="E2:G2"/>
    <mergeCell ref="N2:P2"/>
    <mergeCell ref="K8:K9"/>
    <mergeCell ref="L8:L9"/>
    <mergeCell ref="M8:M9"/>
    <mergeCell ref="N8:P9"/>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dc:creator>
  <cp:keywords/>
  <dc:description/>
  <cp:lastModifiedBy>Eugen Wickenhäuser</cp:lastModifiedBy>
  <cp:lastPrinted>2018-07-19T13:47:01Z</cp:lastPrinted>
  <dcterms:created xsi:type="dcterms:W3CDTF">1999-01-27T19:57:19Z</dcterms:created>
  <dcterms:modified xsi:type="dcterms:W3CDTF">2023-10-28T10:09:04Z</dcterms:modified>
  <cp:category/>
  <cp:version/>
  <cp:contentType/>
  <cp:contentStatus/>
</cp:coreProperties>
</file>