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65524" windowWidth="11976" windowHeight="6168" activeTab="1"/>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'Spielplan'!$A$1:$I$43</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List>
</comments>
</file>

<file path=xl/sharedStrings.xml><?xml version="1.0" encoding="utf-8"?>
<sst xmlns="http://schemas.openxmlformats.org/spreadsheetml/2006/main" count="220" uniqueCount="69">
  <si>
    <t>Mannschaften Gruppe A</t>
  </si>
  <si>
    <t>Mannschaften Gruppe B</t>
  </si>
  <si>
    <t>Turnierbeginn</t>
  </si>
  <si>
    <t>Spielzeit:</t>
  </si>
  <si>
    <t>Pause zwischen den Spielen</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</si>
  <si>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</si>
  <si>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</si>
  <si>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</si>
  <si>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</si>
  <si>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</si>
  <si>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</si>
  <si>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</si>
  <si>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</si>
  <si>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</si>
  <si>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</si>
  <si>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</si>
  <si>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</si>
  <si>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</si>
  <si>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</si>
  <si>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</si>
  <si>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</si>
  <si>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</si>
  <si>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</si>
  <si>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</si>
  <si>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</si>
  <si>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</si>
  <si>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</si>
  <si>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</si>
  <si>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</si>
  <si>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</si>
  <si>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</si>
  <si>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</si>
  <si>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</si>
  <si>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</si>
  <si>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</si>
  <si>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</si>
  <si>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</si>
  <si>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</si>
  <si>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</si>
  <si>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</si>
  <si>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</si>
  <si>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</si>
  <si>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</si>
  <si>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</si>
  <si>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</si>
  <si>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M01</t>
  </si>
  <si>
    <t>M02</t>
  </si>
  <si>
    <t>M03</t>
  </si>
  <si>
    <t>M04</t>
  </si>
  <si>
    <t>M05</t>
  </si>
  <si>
    <t>M06</t>
  </si>
  <si>
    <t>M07</t>
  </si>
  <si>
    <t>1. Platzierungsspiel um Platz 5 - 7</t>
  </si>
  <si>
    <t>2. Platzierungsspiel um Platz 5 - 7</t>
  </si>
  <si>
    <t>3. Gruppe A</t>
  </si>
  <si>
    <t>3. Gruppe B</t>
  </si>
  <si>
    <t>4. Gruppe A</t>
  </si>
  <si>
    <t>3. Platzierungsspiel um Platz 5 - 7</t>
  </si>
  <si>
    <t xml:space="preserve"> (Spielergebnis aus Gruppenphase)</t>
  </si>
  <si>
    <t>Verlierer 1. Halbfinale Spiel 10</t>
  </si>
  <si>
    <t>Sieger 1. Halbfinale Spiel 10</t>
  </si>
  <si>
    <t>Verlierer 2. Halbfinale Spiel 12</t>
  </si>
  <si>
    <t>Sieger 2. Halbfinale Spiel 12</t>
  </si>
  <si>
    <t>Pause vor 1. Halbfinale</t>
  </si>
  <si>
    <t>Platzierungen</t>
  </si>
  <si>
    <t>1.</t>
  </si>
  <si>
    <t>2.</t>
  </si>
  <si>
    <t>3.</t>
  </si>
  <si>
    <t>4.</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</si>
</sst>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9">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i/>
      <sz val="9"/>
      <name val="Arial"/>
      <family val="2"/>
    </font>
    <font>
      <b/>
      <sz val="9"/>
      <color indexed="28"/>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135">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18"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5"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Alignment="1">
      <alignment horizontal="right"/>
    </xf>
    <xf numFmtId="0" fontId="0" fillId="0" borderId="0" xfId="0" applyFill="1" applyAlignment="1">
      <alignment/>
    </xf>
    <xf numFmtId="0" fontId="0" fillId="0"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horizontal="right"/>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Continuous" vertical="center"/>
      <protection/>
    </xf>
    <xf numFmtId="0" fontId="0" fillId="33" borderId="0" xfId="0" applyFill="1" applyAlignment="1">
      <alignment horizontal="right" vertical="center"/>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4" fillId="39" borderId="0" xfId="0" applyFont="1" applyFill="1" applyBorder="1" applyAlignment="1">
      <alignment horizontal="center" vertical="center"/>
    </xf>
    <xf numFmtId="0" fontId="49" fillId="33" borderId="0" xfId="0" applyNumberFormat="1" applyFont="1" applyFill="1" applyBorder="1" applyAlignment="1" applyProtection="1">
      <alignment horizontal="center" vertical="center" wrapText="1"/>
      <protection/>
    </xf>
    <xf numFmtId="0" fontId="17" fillId="33" borderId="0" xfId="0" applyFont="1" applyFill="1" applyBorder="1" applyAlignment="1" applyProtection="1">
      <alignment/>
      <protection hidden="1"/>
    </xf>
    <xf numFmtId="0" fontId="0" fillId="40" borderId="10" xfId="0" applyFont="1" applyFill="1" applyBorder="1" applyAlignment="1" applyProtection="1">
      <alignment horizontal="center"/>
      <protection locked="0"/>
    </xf>
    <xf numFmtId="0" fontId="0" fillId="41" borderId="10" xfId="0" applyFont="1" applyFill="1" applyBorder="1" applyAlignment="1" applyProtection="1">
      <alignment horizontal="center"/>
      <protection locked="0"/>
    </xf>
    <xf numFmtId="0" fontId="16"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0" fillId="33" borderId="14" xfId="0" applyFont="1" applyFill="1" applyBorder="1" applyAlignment="1" applyProtection="1">
      <alignment horizontal="right" vertical="center"/>
      <protection hidden="1"/>
    </xf>
    <xf numFmtId="0" fontId="0" fillId="0" borderId="0" xfId="0" applyAlignment="1" applyProtection="1">
      <alignment vertical="center"/>
      <protection/>
    </xf>
    <xf numFmtId="0" fontId="0" fillId="33" borderId="0" xfId="0" applyFill="1" applyAlignment="1" applyProtection="1">
      <alignment horizontal="right" vertical="center"/>
      <protection/>
    </xf>
    <xf numFmtId="0" fontId="0" fillId="33" borderId="0" xfId="0" applyFill="1" applyAlignment="1" applyProtection="1">
      <alignment vertical="center"/>
      <protection/>
    </xf>
    <xf numFmtId="0" fontId="0" fillId="33" borderId="0" xfId="0" applyFill="1" applyAlignment="1" applyProtection="1">
      <alignment horizontal="right"/>
      <protection/>
    </xf>
    <xf numFmtId="0" fontId="0" fillId="33" borderId="0" xfId="0" applyFill="1" applyAlignment="1" applyProtection="1">
      <alignment/>
      <protection/>
    </xf>
    <xf numFmtId="0" fontId="53" fillId="33" borderId="0" xfId="0" applyFont="1" applyFill="1" applyBorder="1" applyAlignment="1" applyProtection="1">
      <alignment horizontal="center" vertical="center"/>
      <protection/>
    </xf>
    <xf numFmtId="0" fontId="0" fillId="0" borderId="0" xfId="0" applyFont="1" applyAlignment="1" applyProtection="1">
      <alignment/>
      <protection/>
    </xf>
    <xf numFmtId="0" fontId="1" fillId="42" borderId="14" xfId="0" applyFont="1" applyFill="1" applyBorder="1" applyAlignment="1" applyProtection="1">
      <alignment horizontal="right" vertical="center"/>
      <protection hidden="1"/>
    </xf>
    <xf numFmtId="20" fontId="1" fillId="33" borderId="0" xfId="0" applyNumberFormat="1" applyFont="1" applyFill="1" applyBorder="1" applyAlignment="1" applyProtection="1">
      <alignment/>
      <protection locked="0"/>
    </xf>
    <xf numFmtId="0" fontId="0" fillId="33" borderId="0" xfId="0" applyFill="1" applyAlignment="1">
      <alignment horizontal="center" vertical="center"/>
    </xf>
    <xf numFmtId="0" fontId="12" fillId="0" borderId="15" xfId="0" applyFont="1" applyBorder="1" applyAlignment="1" applyProtection="1">
      <alignment horizontal="center" vertical="center"/>
      <protection hidden="1"/>
    </xf>
    <xf numFmtId="0" fontId="17" fillId="33" borderId="0"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8" fillId="0" borderId="16"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51" fillId="33"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133</xdr:col>
      <xdr:colOff>0</xdr:colOff>
      <xdr:row>70</xdr:row>
      <xdr:rowOff>0</xdr:rowOff>
    </xdr:to>
    <xdr:sp>
      <xdr:nvSpPr>
        <xdr:cNvPr id="1" name="TextBox 4"/>
        <xdr:cNvSpPr txBox="1">
          <a:spLocks noChangeArrowheads="1"/>
        </xdr:cNvSpPr>
      </xdr:nvSpPr>
      <xdr:spPr>
        <a:xfrm>
          <a:off x="1028700" y="228600"/>
          <a:ext cx="6572250" cy="37719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Halbfinale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118</xdr:col>
      <xdr:colOff>47625</xdr:colOff>
      <xdr:row>63</xdr:row>
      <xdr:rowOff>0</xdr:rowOff>
    </xdr:from>
    <xdr:to>
      <xdr:col>131</xdr:col>
      <xdr:colOff>47625</xdr:colOff>
      <xdr:row>83</xdr:row>
      <xdr:rowOff>0</xdr:rowOff>
    </xdr:to>
    <xdr:pic>
      <xdr:nvPicPr>
        <xdr:cNvPr id="2" name="Picture 7"/>
        <xdr:cNvPicPr preferRelativeResize="1">
          <a:picLocks noChangeAspect="1"/>
        </xdr:cNvPicPr>
      </xdr:nvPicPr>
      <xdr:blipFill>
        <a:blip r:embed="rId1"/>
        <a:stretch>
          <a:fillRect/>
        </a:stretch>
      </xdr:blipFill>
      <xdr:spPr>
        <a:xfrm>
          <a:off x="6791325" y="3600450"/>
          <a:ext cx="7524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6"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58" customWidth="1"/>
    <col min="2" max="2" width="35.7109375" style="58" customWidth="1"/>
    <col min="3" max="16384" width="11.421875" style="58" customWidth="1"/>
  </cols>
  <sheetData>
    <row r="1" ht="75" customHeight="1">
      <c r="A1" s="97" t="s">
        <v>39</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A8" sqref="A8:A9"/>
    </sheetView>
  </sheetViews>
  <sheetFormatPr defaultColWidth="11.421875" defaultRowHeight="12.75"/>
  <cols>
    <col min="1" max="1" width="6.8515625" style="5" customWidth="1"/>
    <col min="2" max="2" width="25.7109375" style="25" customWidth="1"/>
    <col min="3" max="4" width="8.7109375" style="25" customWidth="1"/>
    <col min="5" max="5" width="6.7109375" style="25" customWidth="1"/>
    <col min="6" max="6" width="2.140625" style="25" customWidth="1"/>
    <col min="7" max="7" width="6.7109375" style="25" customWidth="1"/>
    <col min="8" max="8" width="5.7109375" style="25" customWidth="1"/>
    <col min="9" max="9" width="2.421875" style="8" customWidth="1"/>
    <col min="10" max="10" width="38.28125" style="25" customWidth="1"/>
    <col min="11" max="11" width="6.140625" style="25" customWidth="1"/>
    <col min="12" max="12" width="5.421875" style="8" customWidth="1"/>
    <col min="13" max="13" width="2.421875" style="25" customWidth="1"/>
    <col min="14" max="14" width="5.421875" style="25" customWidth="1"/>
    <col min="15" max="15" width="5.7109375" style="25" customWidth="1"/>
  </cols>
  <sheetData>
    <row r="1" spans="1:15" ht="27" customHeight="1">
      <c r="A1" s="9"/>
      <c r="B1" s="121" t="s">
        <v>31</v>
      </c>
      <c r="C1" s="121"/>
      <c r="D1" s="121"/>
      <c r="E1" s="121"/>
      <c r="F1" s="121"/>
      <c r="G1" s="121"/>
      <c r="H1" s="121"/>
      <c r="I1" s="3"/>
      <c r="J1" s="3"/>
      <c r="K1" s="3"/>
      <c r="L1" s="3"/>
      <c r="M1" s="3"/>
      <c r="N1" s="3"/>
      <c r="O1" s="3"/>
    </row>
    <row r="2" spans="1:9" ht="30" customHeight="1">
      <c r="A2" s="55" t="s">
        <v>38</v>
      </c>
      <c r="B2" s="40" t="s">
        <v>14</v>
      </c>
      <c r="C2" s="41" t="s">
        <v>21</v>
      </c>
      <c r="D2" s="40" t="s">
        <v>15</v>
      </c>
      <c r="E2" s="122" t="s">
        <v>44</v>
      </c>
      <c r="F2" s="122"/>
      <c r="G2" s="122"/>
      <c r="H2" s="40" t="s">
        <v>17</v>
      </c>
      <c r="I2" s="10"/>
    </row>
    <row r="3" spans="1:9" ht="18" customHeight="1">
      <c r="A3" s="56">
        <f>IF('zum Rechnen'!$W$3=0,"",1)</f>
        <v>1</v>
      </c>
      <c r="B3" s="13" t="str">
        <f>Vorgaben!$A$1</f>
        <v>M01</v>
      </c>
      <c r="C3" s="12">
        <f>IF('zum Rechnen'!$W$3=0,"",'zum Rechnen'!L3)</f>
        <v>3</v>
      </c>
      <c r="D3" s="42">
        <f>IF('zum Rechnen'!$W$3=0,"",'zum Rechnen'!M3)</f>
        <v>3</v>
      </c>
      <c r="E3" s="45">
        <f>IF('zum Rechnen'!$W$3=0,"",'zum Rechnen'!N3)</f>
        <v>3</v>
      </c>
      <c r="F3" s="44" t="s">
        <v>11</v>
      </c>
      <c r="G3" s="46">
        <f>IF('zum Rechnen'!$W$3=0,"",'zum Rechnen'!P3)</f>
        <v>3</v>
      </c>
      <c r="H3" s="43">
        <f>IF(AND(E3="",G3=""),"",(E3-G3))</f>
        <v>0</v>
      </c>
      <c r="I3" s="14"/>
    </row>
    <row r="4" spans="1:9" ht="18" customHeight="1">
      <c r="A4" s="56">
        <f>IF('zum Rechnen'!$W$3=0,"",2)</f>
        <v>2</v>
      </c>
      <c r="B4" s="13" t="str">
        <f>Vorgaben!$A$2</f>
        <v>M02</v>
      </c>
      <c r="C4" s="12">
        <f>IF('zum Rechnen'!$W$3=0,"",'zum Rechnen'!L4)</f>
        <v>3</v>
      </c>
      <c r="D4" s="42">
        <f>IF('zum Rechnen'!$W$3=0,"",'zum Rechnen'!M4)</f>
        <v>3</v>
      </c>
      <c r="E4" s="45">
        <f>IF('zum Rechnen'!$W$3=0,"",'zum Rechnen'!N4)</f>
        <v>3</v>
      </c>
      <c r="F4" s="44" t="s">
        <v>11</v>
      </c>
      <c r="G4" s="46">
        <f>IF('zum Rechnen'!$W$3=0,"",'zum Rechnen'!P4)</f>
        <v>3</v>
      </c>
      <c r="H4" s="13">
        <f>IF(AND(E4="",G4=""),"",(E4-G4))</f>
        <v>0</v>
      </c>
      <c r="I4" s="14"/>
    </row>
    <row r="5" spans="1:9" ht="18" customHeight="1">
      <c r="A5" s="56">
        <f>IF('zum Rechnen'!$W$3=0,"",3)</f>
        <v>3</v>
      </c>
      <c r="B5" s="13" t="str">
        <f>Vorgaben!$A$3</f>
        <v>M03</v>
      </c>
      <c r="C5" s="12">
        <f>IF('zum Rechnen'!$W$3=0,"",'zum Rechnen'!L5)</f>
        <v>3</v>
      </c>
      <c r="D5" s="42">
        <f>IF('zum Rechnen'!$W$3=0,"",'zum Rechnen'!M5)</f>
        <v>3</v>
      </c>
      <c r="E5" s="45">
        <f>IF('zum Rechnen'!$W$3=0,"",'zum Rechnen'!N5)</f>
        <v>3</v>
      </c>
      <c r="F5" s="44" t="s">
        <v>11</v>
      </c>
      <c r="G5" s="46">
        <f>IF('zum Rechnen'!$W$3=0,"",'zum Rechnen'!P5)</f>
        <v>3</v>
      </c>
      <c r="H5" s="13">
        <f>IF(AND(E5="",G5=""),"",(E5-G5))</f>
        <v>0</v>
      </c>
      <c r="I5" s="14"/>
    </row>
    <row r="6" spans="1:9" ht="18" customHeight="1">
      <c r="A6" s="56">
        <f>IF('zum Rechnen'!$W$3=0,"",4)</f>
        <v>4</v>
      </c>
      <c r="B6" s="13" t="str">
        <f>Vorgaben!$A$4</f>
        <v>M04</v>
      </c>
      <c r="C6" s="12">
        <f>IF('zum Rechnen'!$W$3=0,"",'zum Rechnen'!L6)</f>
        <v>3</v>
      </c>
      <c r="D6" s="42">
        <f>IF('zum Rechnen'!$W$3=0,"",'zum Rechnen'!M6)</f>
        <v>3</v>
      </c>
      <c r="E6" s="45">
        <f>IF('zum Rechnen'!$W$3=0,"",'zum Rechnen'!N6)</f>
        <v>3</v>
      </c>
      <c r="F6" s="44" t="s">
        <v>11</v>
      </c>
      <c r="G6" s="46">
        <f>IF('zum Rechnen'!$W$3=0,"",'zum Rechnen'!P6)</f>
        <v>3</v>
      </c>
      <c r="H6" s="13">
        <f>IF(AND(E6="",G6=""),"",(E6-G6))</f>
        <v>0</v>
      </c>
      <c r="I6" s="14"/>
    </row>
    <row r="7" spans="1:9" ht="18" customHeight="1" hidden="1">
      <c r="A7" s="56">
        <f>IF('zum Rechnen'!$W$3=0,"",5)</f>
        <v>5</v>
      </c>
      <c r="B7" s="13">
        <f>Vorgaben!$A$5</f>
        <v>0</v>
      </c>
      <c r="C7" s="12">
        <f>IF('zum Rechnen'!$W$3=0,"",'zum Rechnen'!L7)</f>
        <v>0</v>
      </c>
      <c r="D7" s="42">
        <f>IF('zum Rechnen'!$W$3=0,"",'zum Rechnen'!M7)</f>
        <v>0</v>
      </c>
      <c r="E7" s="45">
        <f>IF('zum Rechnen'!$W$3=0,"",'zum Rechnen'!N7)</f>
        <v>0</v>
      </c>
      <c r="F7" s="44" t="s">
        <v>11</v>
      </c>
      <c r="G7" s="46">
        <f>IF('zum Rechnen'!$W$3=0,"",'zum Rechnen'!P7)</f>
        <v>0</v>
      </c>
      <c r="H7" s="13">
        <f>IF(AND(E7="",G7=""),"",(E7-G7))</f>
        <v>0</v>
      </c>
      <c r="I7" s="14"/>
    </row>
    <row r="8" spans="1:15" ht="30" customHeight="1">
      <c r="A8" s="117"/>
      <c r="B8" s="119" t="s">
        <v>18</v>
      </c>
      <c r="C8" s="123" t="s">
        <v>21</v>
      </c>
      <c r="D8" s="119" t="s">
        <v>15</v>
      </c>
      <c r="E8" s="119" t="s">
        <v>16</v>
      </c>
      <c r="F8" s="119"/>
      <c r="G8" s="119"/>
      <c r="H8" s="119" t="s">
        <v>17</v>
      </c>
      <c r="I8" s="5"/>
      <c r="J8" s="16"/>
      <c r="K8" s="16"/>
      <c r="L8" s="17"/>
      <c r="M8" s="15"/>
      <c r="N8" s="18"/>
      <c r="O8" s="18"/>
    </row>
    <row r="9" spans="1:15" ht="30" customHeight="1">
      <c r="A9" s="118"/>
      <c r="B9" s="120"/>
      <c r="C9" s="124"/>
      <c r="D9" s="120"/>
      <c r="E9" s="120"/>
      <c r="F9" s="120"/>
      <c r="G9" s="120"/>
      <c r="H9" s="120"/>
      <c r="I9" s="5"/>
      <c r="J9" s="16"/>
      <c r="K9" s="16"/>
      <c r="L9" s="17"/>
      <c r="M9" s="15"/>
      <c r="N9" s="18"/>
      <c r="O9" s="18"/>
    </row>
    <row r="10" spans="1:15" ht="18" customHeight="1">
      <c r="A10" s="56">
        <f>IF('zum Rechnen'!$X$3=0,"",1)</f>
        <v>1</v>
      </c>
      <c r="B10" s="13" t="str">
        <f>Vorgaben!$B$1</f>
        <v>M05</v>
      </c>
      <c r="C10" s="12">
        <f>IF('zum Rechnen'!$X$3=0,"",'zum Rechnen'!L10)</f>
        <v>2</v>
      </c>
      <c r="D10" s="12">
        <f>IF('zum Rechnen'!$X$3=0,"",'zum Rechnen'!M10)</f>
        <v>2</v>
      </c>
      <c r="E10" s="12">
        <f>IF('zum Rechnen'!$X$3=0,"",'zum Rechnen'!N10)</f>
        <v>2</v>
      </c>
      <c r="F10" s="44" t="s">
        <v>11</v>
      </c>
      <c r="G10" s="46">
        <f>IF('zum Rechnen'!$X$3=0,"",'zum Rechnen'!P10)</f>
        <v>2</v>
      </c>
      <c r="H10" s="13">
        <f>IF(AND(E10="",G10=""),"",(E10-G10))</f>
        <v>0</v>
      </c>
      <c r="I10" s="20"/>
      <c r="J10" s="15"/>
      <c r="K10" s="20"/>
      <c r="L10" s="17"/>
      <c r="M10" s="15"/>
      <c r="N10" s="18"/>
      <c r="O10" s="18"/>
    </row>
    <row r="11" spans="1:15" ht="18" customHeight="1">
      <c r="A11" s="56">
        <f>IF('zum Rechnen'!$X$3=0,"",2)</f>
        <v>2</v>
      </c>
      <c r="B11" s="13" t="str">
        <f>Vorgaben!$B$2</f>
        <v>M06</v>
      </c>
      <c r="C11" s="12">
        <f>IF('zum Rechnen'!$X$3=0,"",'zum Rechnen'!L11)</f>
        <v>2</v>
      </c>
      <c r="D11" s="12">
        <f>IF('zum Rechnen'!$X$3=0,"",'zum Rechnen'!M11)</f>
        <v>2</v>
      </c>
      <c r="E11" s="12">
        <f>IF('zum Rechnen'!$X$3=0,"",'zum Rechnen'!N11)</f>
        <v>2</v>
      </c>
      <c r="F11" s="44" t="s">
        <v>11</v>
      </c>
      <c r="G11" s="46">
        <f>IF('zum Rechnen'!$X$3=0,"",'zum Rechnen'!P11)</f>
        <v>2</v>
      </c>
      <c r="H11" s="13">
        <f>IF(AND(E11="",G11=""),"",(E11-G11))</f>
        <v>0</v>
      </c>
      <c r="I11" s="21"/>
      <c r="J11" s="23"/>
      <c r="K11" s="23"/>
      <c r="L11" s="23"/>
      <c r="M11" s="23"/>
      <c r="N11" s="23"/>
      <c r="O11" s="23"/>
    </row>
    <row r="12" spans="1:9" ht="18" customHeight="1">
      <c r="A12" s="56">
        <f>IF('zum Rechnen'!$X$3=0,"",3)</f>
        <v>3</v>
      </c>
      <c r="B12" s="13" t="str">
        <f>Vorgaben!$B$3</f>
        <v>M07</v>
      </c>
      <c r="C12" s="12">
        <f>IF('zum Rechnen'!$X$3=0,"",'zum Rechnen'!L12)</f>
        <v>2</v>
      </c>
      <c r="D12" s="12">
        <f>IF('zum Rechnen'!$X$3=0,"",'zum Rechnen'!M12)</f>
        <v>2</v>
      </c>
      <c r="E12" s="12">
        <f>IF('zum Rechnen'!$X$3=0,"",'zum Rechnen'!N12)</f>
        <v>2</v>
      </c>
      <c r="F12" s="44" t="s">
        <v>11</v>
      </c>
      <c r="G12" s="46">
        <f>IF('zum Rechnen'!$X$3=0,"",'zum Rechnen'!P12)</f>
        <v>2</v>
      </c>
      <c r="H12" s="13">
        <f>IF(AND(E12="",G12=""),"",(E12-G12))</f>
        <v>0</v>
      </c>
      <c r="I12" s="5"/>
    </row>
    <row r="13" spans="1:8" ht="18" customHeight="1" hidden="1">
      <c r="A13" s="56">
        <f>IF('zum Rechnen'!$X$3=0,"",4)</f>
        <v>4</v>
      </c>
      <c r="B13" s="13">
        <f>Vorgaben!$B$4</f>
        <v>0</v>
      </c>
      <c r="C13" s="12">
        <f>IF('zum Rechnen'!$X$3=0,"",'zum Rechnen'!L13)</f>
        <v>0</v>
      </c>
      <c r="D13" s="12">
        <f>IF('zum Rechnen'!$X$3=0,"",'zum Rechnen'!M13)</f>
        <v>0</v>
      </c>
      <c r="E13" s="12">
        <f>IF('zum Rechnen'!$X$3=0,"",'zum Rechnen'!N13)</f>
        <v>0</v>
      </c>
      <c r="F13" s="44" t="s">
        <v>11</v>
      </c>
      <c r="G13" s="46">
        <f>IF('zum Rechnen'!$X$3=0,"",'zum Rechnen'!P13)</f>
        <v>0</v>
      </c>
      <c r="H13" s="13">
        <f>IF(AND(E13="",G13=""),"",(E13-G13))</f>
        <v>0</v>
      </c>
    </row>
    <row r="14" spans="1:8" ht="18" customHeight="1" hidden="1">
      <c r="A14" s="56">
        <f>IF('zum Rechnen'!$X$3=0,"",5)</f>
        <v>5</v>
      </c>
      <c r="B14" s="13">
        <f>Vorgaben!$B$5</f>
        <v>0</v>
      </c>
      <c r="C14" s="12">
        <f>IF('zum Rechnen'!$X$3=0,"",'zum Rechnen'!L14)</f>
        <v>0</v>
      </c>
      <c r="D14" s="12">
        <f>IF('zum Rechnen'!$X$3=0,"",'zum Rechnen'!M14)</f>
        <v>0</v>
      </c>
      <c r="E14" s="12">
        <f>IF('zum Rechnen'!$X$3=0,"",'zum Rechnen'!N14)</f>
        <v>0</v>
      </c>
      <c r="F14" s="44" t="s">
        <v>11</v>
      </c>
      <c r="G14" s="46">
        <f>IF('zum Rechnen'!$X$3=0,"",'zum Rechnen'!P14)</f>
        <v>0</v>
      </c>
      <c r="H14" s="13">
        <f>IF(AND(E14="",G14=""),"",(E14-G14))</f>
        <v>0</v>
      </c>
    </row>
    <row r="15" ht="18" customHeight="1"/>
    <row r="16" ht="14.25" customHeight="1"/>
    <row r="17" spans="2:3" ht="18" customHeight="1">
      <c r="B17" s="19" t="s">
        <v>19</v>
      </c>
      <c r="C17" s="26">
        <f>Vorgaben!$B$7</f>
        <v>0.4166666666666667</v>
      </c>
    </row>
    <row r="18" spans="2:3" ht="18" customHeight="1">
      <c r="B18" s="19" t="s">
        <v>3</v>
      </c>
      <c r="C18" s="26">
        <f>Vorgaben!$B$8</f>
        <v>0.017361111111111112</v>
      </c>
    </row>
    <row r="19" spans="2:3" ht="18" customHeight="1">
      <c r="B19" s="22" t="s">
        <v>20</v>
      </c>
      <c r="C19" s="26">
        <f>IF(Vorgaben!$B$9=0,"",Vorgaben!$B$9)</f>
        <v>0.003472222222222222</v>
      </c>
    </row>
    <row r="20" spans="2:3" ht="18" customHeight="1">
      <c r="B20" s="24" t="s">
        <v>28</v>
      </c>
      <c r="C20" s="26">
        <f>Vorgaben!$B$10</f>
        <v>0.013888888888888888</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2.15" bottom="0.984251968503937" header="0.73" footer="0.5118110236220472"/>
  <pageSetup horizontalDpi="600" verticalDpi="600" orientation="portrait" paperSize="9" r:id="rId2"/>
  <headerFooter alignWithMargins="0">
    <oddHeader>&amp;R&amp;"Arial,Fett"&amp;12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56"/>
  <sheetViews>
    <sheetView zoomScale="102" zoomScaleNormal="102" zoomScaleSheetLayoutView="25" zoomScalePageLayoutView="0" workbookViewId="0" topLeftCell="A1">
      <selection activeCell="C23" sqref="C23"/>
    </sheetView>
  </sheetViews>
  <sheetFormatPr defaultColWidth="11.421875" defaultRowHeight="12.75"/>
  <cols>
    <col min="1" max="1" width="7.7109375" style="50" customWidth="1"/>
    <col min="2" max="2" width="5.140625" style="49" customWidth="1"/>
    <col min="3" max="3" width="8.7109375" style="8" customWidth="1"/>
    <col min="4" max="4" width="25.7109375" style="8" customWidth="1"/>
    <col min="5" max="5" width="2.28125" style="8" customWidth="1"/>
    <col min="6" max="6" width="25.7109375" style="8" customWidth="1"/>
    <col min="7" max="7" width="5.57421875" style="8" customWidth="1"/>
    <col min="8" max="8" width="1.8515625" style="8" customWidth="1"/>
    <col min="9" max="9" width="5.57421875" style="8" customWidth="1"/>
    <col min="10" max="10" width="11.421875" style="61" customWidth="1"/>
    <col min="11" max="11" width="33.7109375" style="0" customWidth="1"/>
    <col min="12" max="12" width="5.421875" style="0" customWidth="1"/>
  </cols>
  <sheetData>
    <row r="1" spans="1:15" ht="54.75" customHeight="1">
      <c r="A1" s="130" t="s">
        <v>5</v>
      </c>
      <c r="B1" s="130"/>
      <c r="C1" s="130"/>
      <c r="D1" s="130"/>
      <c r="E1" s="130"/>
      <c r="F1" s="130"/>
      <c r="G1" s="130"/>
      <c r="H1" s="130"/>
      <c r="I1" s="130"/>
      <c r="J1" s="70"/>
      <c r="K1" s="71"/>
      <c r="L1" s="71"/>
      <c r="M1" s="71"/>
      <c r="N1" s="71"/>
      <c r="O1" s="71"/>
    </row>
    <row r="2" spans="1:15" ht="35.25" customHeight="1">
      <c r="A2" s="72" t="s">
        <v>6</v>
      </c>
      <c r="B2" s="98" t="s">
        <v>29</v>
      </c>
      <c r="C2" s="73" t="s">
        <v>30</v>
      </c>
      <c r="D2" s="74" t="s">
        <v>7</v>
      </c>
      <c r="E2" s="74"/>
      <c r="F2" s="74" t="s">
        <v>7</v>
      </c>
      <c r="G2" s="131" t="s">
        <v>8</v>
      </c>
      <c r="H2" s="131"/>
      <c r="I2" s="131"/>
      <c r="J2" s="74"/>
      <c r="K2" s="71"/>
      <c r="L2" s="71"/>
      <c r="M2" s="71"/>
      <c r="N2" s="71"/>
      <c r="O2" s="71"/>
    </row>
    <row r="3" spans="1:15" ht="18" customHeight="1">
      <c r="A3" s="75">
        <f>Vorgaben!$B$7</f>
        <v>0.4166666666666667</v>
      </c>
      <c r="B3" s="76">
        <v>1</v>
      </c>
      <c r="C3" s="77" t="s">
        <v>9</v>
      </c>
      <c r="D3" s="78" t="str">
        <f>Vorgaben!$A$1</f>
        <v>M01</v>
      </c>
      <c r="E3" s="79" t="s">
        <v>10</v>
      </c>
      <c r="F3" s="80" t="str">
        <f>Vorgaben!$A$2</f>
        <v>M02</v>
      </c>
      <c r="G3" s="81">
        <v>1</v>
      </c>
      <c r="H3" s="82" t="s">
        <v>11</v>
      </c>
      <c r="I3" s="81">
        <v>1</v>
      </c>
      <c r="J3" s="70"/>
      <c r="K3" s="71"/>
      <c r="L3" s="71"/>
      <c r="M3" s="71"/>
      <c r="N3" s="71"/>
      <c r="O3" s="71"/>
    </row>
    <row r="4" spans="1:15" s="62" customFormat="1" ht="18" customHeight="1">
      <c r="A4" s="75">
        <f>A3+Vorgaben!$B$8+Vorgaben!$B$9</f>
        <v>0.4375</v>
      </c>
      <c r="B4" s="76">
        <v>2</v>
      </c>
      <c r="C4" s="77" t="s">
        <v>9</v>
      </c>
      <c r="D4" s="78" t="str">
        <f>Vorgaben!$A$3</f>
        <v>M03</v>
      </c>
      <c r="E4" s="79" t="s">
        <v>10</v>
      </c>
      <c r="F4" s="80" t="str">
        <f>Vorgaben!$A$4</f>
        <v>M04</v>
      </c>
      <c r="G4" s="81">
        <v>1</v>
      </c>
      <c r="H4" s="82" t="s">
        <v>11</v>
      </c>
      <c r="I4" s="81">
        <v>1</v>
      </c>
      <c r="J4" s="70"/>
      <c r="K4" s="71"/>
      <c r="L4" s="71"/>
      <c r="M4" s="71"/>
      <c r="N4" s="71"/>
      <c r="O4" s="71"/>
    </row>
    <row r="5" spans="1:15" ht="18" customHeight="1">
      <c r="A5" s="75">
        <f>A4+Vorgaben!$B$8+Vorgaben!$B$9</f>
        <v>0.4583333333333333</v>
      </c>
      <c r="B5" s="76">
        <v>3</v>
      </c>
      <c r="C5" s="77" t="s">
        <v>12</v>
      </c>
      <c r="D5" s="78" t="str">
        <f>Vorgaben!$B$1</f>
        <v>M05</v>
      </c>
      <c r="E5" s="79" t="s">
        <v>10</v>
      </c>
      <c r="F5" s="80" t="str">
        <f>Vorgaben!$B$2</f>
        <v>M06</v>
      </c>
      <c r="G5" s="81">
        <v>1</v>
      </c>
      <c r="H5" s="82" t="s">
        <v>11</v>
      </c>
      <c r="I5" s="81">
        <v>1</v>
      </c>
      <c r="J5" s="70"/>
      <c r="K5" s="71"/>
      <c r="L5" s="71"/>
      <c r="M5" s="71"/>
      <c r="N5" s="71"/>
      <c r="O5" s="71"/>
    </row>
    <row r="6" spans="1:15" s="62" customFormat="1" ht="18" customHeight="1" hidden="1">
      <c r="A6" s="75">
        <f>A5+Vorgaben!$B$8+Vorgaben!$B$9</f>
        <v>0.47916666666666663</v>
      </c>
      <c r="B6" s="76">
        <v>4</v>
      </c>
      <c r="C6" s="77" t="s">
        <v>12</v>
      </c>
      <c r="D6" s="78" t="str">
        <f>Vorgaben!$B$3</f>
        <v>M07</v>
      </c>
      <c r="E6" s="79" t="s">
        <v>10</v>
      </c>
      <c r="F6" s="80">
        <f>Vorgaben!$B$5</f>
        <v>0</v>
      </c>
      <c r="G6" s="81"/>
      <c r="H6" s="82" t="s">
        <v>11</v>
      </c>
      <c r="I6" s="81"/>
      <c r="J6" s="70"/>
      <c r="K6" s="71"/>
      <c r="L6" s="71"/>
      <c r="M6" s="71"/>
      <c r="N6" s="71"/>
      <c r="O6" s="71"/>
    </row>
    <row r="7" spans="1:15" ht="18" customHeight="1" hidden="1">
      <c r="A7" s="75">
        <f>A5+Vorgaben!$B$8+Vorgaben!$B$9</f>
        <v>0.47916666666666663</v>
      </c>
      <c r="B7" s="76">
        <v>4</v>
      </c>
      <c r="C7" s="77" t="s">
        <v>9</v>
      </c>
      <c r="D7" s="78">
        <f>Vorgaben!$A$5</f>
        <v>0</v>
      </c>
      <c r="E7" s="79" t="s">
        <v>10</v>
      </c>
      <c r="F7" s="80" t="str">
        <f>Vorgaben!$A$2</f>
        <v>M02</v>
      </c>
      <c r="G7" s="81"/>
      <c r="H7" s="82" t="s">
        <v>11</v>
      </c>
      <c r="I7" s="81"/>
      <c r="J7" s="70"/>
      <c r="K7" s="71"/>
      <c r="L7" s="71"/>
      <c r="M7" s="71"/>
      <c r="N7" s="71"/>
      <c r="O7" s="71"/>
    </row>
    <row r="8" spans="1:15" s="62" customFormat="1" ht="18" customHeight="1">
      <c r="A8" s="75">
        <f>A5+Vorgaben!$B$8+Vorgaben!$B$9</f>
        <v>0.47916666666666663</v>
      </c>
      <c r="B8" s="76">
        <v>4</v>
      </c>
      <c r="C8" s="77" t="s">
        <v>9</v>
      </c>
      <c r="D8" s="78" t="str">
        <f>Vorgaben!$A$1</f>
        <v>M01</v>
      </c>
      <c r="E8" s="79" t="s">
        <v>10</v>
      </c>
      <c r="F8" s="80" t="str">
        <f>Vorgaben!$A$4</f>
        <v>M04</v>
      </c>
      <c r="G8" s="81">
        <v>1</v>
      </c>
      <c r="H8" s="82" t="s">
        <v>11</v>
      </c>
      <c r="I8" s="81">
        <v>1</v>
      </c>
      <c r="J8" s="70"/>
      <c r="K8" s="71"/>
      <c r="L8" s="71"/>
      <c r="M8" s="71"/>
      <c r="N8" s="71"/>
      <c r="O8" s="71"/>
    </row>
    <row r="9" spans="1:15" ht="18" customHeight="1" hidden="1">
      <c r="A9" s="75">
        <f>A8+Vorgaben!$B$8+Vorgaben!$B$9</f>
        <v>0.49999999999999994</v>
      </c>
      <c r="B9" s="76">
        <v>6</v>
      </c>
      <c r="C9" s="77" t="s">
        <v>12</v>
      </c>
      <c r="D9" s="78" t="str">
        <f>Vorgaben!$B$2</f>
        <v>M06</v>
      </c>
      <c r="E9" s="79" t="s">
        <v>10</v>
      </c>
      <c r="F9" s="80">
        <f>Vorgaben!$B$4</f>
        <v>0</v>
      </c>
      <c r="G9" s="81"/>
      <c r="H9" s="82" t="s">
        <v>11</v>
      </c>
      <c r="I9" s="81"/>
      <c r="J9" s="70"/>
      <c r="K9" s="71"/>
      <c r="L9" s="71"/>
      <c r="M9" s="71"/>
      <c r="N9" s="71"/>
      <c r="O9" s="71"/>
    </row>
    <row r="10" spans="1:15" s="62" customFormat="1" ht="18" customHeight="1">
      <c r="A10" s="75">
        <f>A8+Vorgaben!$B$8+Vorgaben!$B$9</f>
        <v>0.49999999999999994</v>
      </c>
      <c r="B10" s="76">
        <v>5</v>
      </c>
      <c r="C10" s="77" t="s">
        <v>12</v>
      </c>
      <c r="D10" s="78" t="str">
        <f>Vorgaben!$B$1</f>
        <v>M05</v>
      </c>
      <c r="E10" s="79" t="s">
        <v>10</v>
      </c>
      <c r="F10" s="80" t="str">
        <f>Vorgaben!$B$3</f>
        <v>M07</v>
      </c>
      <c r="G10" s="81">
        <v>1</v>
      </c>
      <c r="H10" s="82" t="s">
        <v>11</v>
      </c>
      <c r="I10" s="81">
        <v>1</v>
      </c>
      <c r="J10" s="70"/>
      <c r="K10" s="71"/>
      <c r="L10" s="71"/>
      <c r="M10" s="71"/>
      <c r="N10" s="71"/>
      <c r="O10" s="71"/>
    </row>
    <row r="11" spans="1:15" ht="18" customHeight="1" hidden="1">
      <c r="A11" s="75">
        <f>A10+Vorgaben!$B$8+Vorgaben!$B$9</f>
        <v>0.5208333333333333</v>
      </c>
      <c r="B11" s="76">
        <v>8</v>
      </c>
      <c r="C11" s="77" t="s">
        <v>9</v>
      </c>
      <c r="D11" s="78">
        <f>Vorgaben!$A$5</f>
        <v>0</v>
      </c>
      <c r="E11" s="79" t="s">
        <v>10</v>
      </c>
      <c r="F11" s="80" t="str">
        <f>Vorgaben!$A$3</f>
        <v>M03</v>
      </c>
      <c r="G11" s="81"/>
      <c r="H11" s="82" t="s">
        <v>11</v>
      </c>
      <c r="I11" s="81"/>
      <c r="J11" s="70"/>
      <c r="K11" s="71"/>
      <c r="L11" s="71"/>
      <c r="M11" s="71"/>
      <c r="N11" s="71"/>
      <c r="O11" s="71"/>
    </row>
    <row r="12" spans="1:15" ht="18" customHeight="1" hidden="1">
      <c r="A12" s="75">
        <f>A17+Vorgaben!$B$8+Vorgaben!$B$9</f>
        <v>0.5625</v>
      </c>
      <c r="B12" s="76">
        <v>11</v>
      </c>
      <c r="C12" s="77" t="s">
        <v>12</v>
      </c>
      <c r="D12" s="78">
        <f>Vorgaben!$B$4</f>
        <v>0</v>
      </c>
      <c r="E12" s="79" t="s">
        <v>10</v>
      </c>
      <c r="F12" s="80">
        <f>Vorgaben!$B$5</f>
        <v>0</v>
      </c>
      <c r="G12" s="81"/>
      <c r="H12" s="82" t="s">
        <v>11</v>
      </c>
      <c r="I12" s="81"/>
      <c r="J12" s="70"/>
      <c r="K12" s="71"/>
      <c r="L12" s="71"/>
      <c r="M12" s="71"/>
      <c r="N12" s="71"/>
      <c r="O12" s="71"/>
    </row>
    <row r="13" spans="1:15" ht="18" customHeight="1">
      <c r="A13" s="75">
        <f>A10+Vorgaben!$B$8+Vorgaben!$B$9</f>
        <v>0.5208333333333333</v>
      </c>
      <c r="B13" s="76">
        <v>8</v>
      </c>
      <c r="C13" s="77" t="s">
        <v>9</v>
      </c>
      <c r="D13" s="78" t="str">
        <f>Vorgaben!$A$1</f>
        <v>M01</v>
      </c>
      <c r="E13" s="79" t="s">
        <v>10</v>
      </c>
      <c r="F13" s="80" t="str">
        <f>Vorgaben!$A$3</f>
        <v>M03</v>
      </c>
      <c r="G13" s="81">
        <v>1</v>
      </c>
      <c r="H13" s="82" t="s">
        <v>11</v>
      </c>
      <c r="I13" s="81">
        <v>1</v>
      </c>
      <c r="J13" s="70"/>
      <c r="K13" s="71"/>
      <c r="L13" s="71"/>
      <c r="M13" s="71"/>
      <c r="N13" s="71"/>
      <c r="O13" s="71"/>
    </row>
    <row r="14" spans="1:15" s="62" customFormat="1" ht="18" customHeight="1" hidden="1">
      <c r="A14" s="75">
        <f>A13+Vorgaben!$B$8+Vorgaben!$B$9</f>
        <v>0.5416666666666666</v>
      </c>
      <c r="B14" s="76">
        <v>12</v>
      </c>
      <c r="C14" s="77" t="s">
        <v>9</v>
      </c>
      <c r="D14" s="78" t="str">
        <f>Vorgaben!$A$4</f>
        <v>M04</v>
      </c>
      <c r="E14" s="79" t="s">
        <v>10</v>
      </c>
      <c r="F14" s="80">
        <f>Vorgaben!$A$5</f>
        <v>0</v>
      </c>
      <c r="G14" s="81"/>
      <c r="H14" s="82" t="s">
        <v>11</v>
      </c>
      <c r="I14" s="81"/>
      <c r="J14" s="70"/>
      <c r="K14" s="71"/>
      <c r="L14" s="71"/>
      <c r="M14" s="71"/>
      <c r="N14" s="71"/>
      <c r="O14" s="71"/>
    </row>
    <row r="15" spans="1:15" ht="18" customHeight="1" hidden="1">
      <c r="A15" s="75">
        <f>A14+Vorgaben!$B$8+Vorgaben!$B$9</f>
        <v>0.5625</v>
      </c>
      <c r="B15" s="76">
        <v>13</v>
      </c>
      <c r="C15" s="77" t="s">
        <v>12</v>
      </c>
      <c r="D15" s="78" t="str">
        <f>Vorgaben!$B$1</f>
        <v>M05</v>
      </c>
      <c r="E15" s="79" t="s">
        <v>10</v>
      </c>
      <c r="F15" s="80">
        <f>Vorgaben!$B$4</f>
        <v>0</v>
      </c>
      <c r="G15" s="81"/>
      <c r="H15" s="82" t="s">
        <v>11</v>
      </c>
      <c r="I15" s="81"/>
      <c r="J15" s="70"/>
      <c r="K15" s="71"/>
      <c r="L15" s="71"/>
      <c r="M15" s="71"/>
      <c r="N15" s="71"/>
      <c r="O15" s="71"/>
    </row>
    <row r="16" spans="1:15" s="62" customFormat="1" ht="18" customHeight="1" hidden="1">
      <c r="A16" s="75">
        <f>A15+Vorgaben!$B$8+Vorgaben!$B$9</f>
        <v>0.5833333333333334</v>
      </c>
      <c r="B16" s="76">
        <v>16</v>
      </c>
      <c r="C16" s="77" t="s">
        <v>12</v>
      </c>
      <c r="D16" s="78" t="str">
        <f>Vorgaben!$B$2</f>
        <v>M06</v>
      </c>
      <c r="E16" s="79" t="s">
        <v>10</v>
      </c>
      <c r="F16" s="80">
        <f>Vorgaben!$B$5</f>
        <v>0</v>
      </c>
      <c r="G16" s="81"/>
      <c r="H16" s="82" t="s">
        <v>11</v>
      </c>
      <c r="I16" s="81"/>
      <c r="J16" s="70"/>
      <c r="K16" s="71"/>
      <c r="L16" s="71"/>
      <c r="M16" s="71"/>
      <c r="N16" s="71"/>
      <c r="O16" s="71"/>
    </row>
    <row r="17" spans="1:15" s="62" customFormat="1" ht="18" customHeight="1">
      <c r="A17" s="75">
        <f>A13+Vorgaben!$B$8+Vorgaben!$B$9</f>
        <v>0.5416666666666666</v>
      </c>
      <c r="B17" s="76">
        <v>6</v>
      </c>
      <c r="C17" s="77" t="s">
        <v>9</v>
      </c>
      <c r="D17" s="78" t="str">
        <f>Vorgaben!$A$2</f>
        <v>M02</v>
      </c>
      <c r="E17" s="79" t="s">
        <v>10</v>
      </c>
      <c r="F17" s="80" t="str">
        <f>Vorgaben!$A$4</f>
        <v>M04</v>
      </c>
      <c r="G17" s="81">
        <v>1</v>
      </c>
      <c r="H17" s="82" t="s">
        <v>11</v>
      </c>
      <c r="I17" s="81">
        <v>1</v>
      </c>
      <c r="J17" s="70"/>
      <c r="K17" s="71"/>
      <c r="L17" s="71"/>
      <c r="M17" s="71"/>
      <c r="N17" s="71"/>
      <c r="O17" s="71"/>
    </row>
    <row r="18" spans="1:15" s="62" customFormat="1" ht="18" customHeight="1">
      <c r="A18" s="75">
        <f>A17+Vorgaben!$B$8+Vorgaben!$B$9</f>
        <v>0.5625</v>
      </c>
      <c r="B18" s="76">
        <v>7</v>
      </c>
      <c r="C18" s="77" t="s">
        <v>12</v>
      </c>
      <c r="D18" s="78" t="str">
        <f>Vorgaben!$B$2</f>
        <v>M06</v>
      </c>
      <c r="E18" s="79" t="s">
        <v>10</v>
      </c>
      <c r="F18" s="80" t="str">
        <f>Vorgaben!$B$3</f>
        <v>M07</v>
      </c>
      <c r="G18" s="81">
        <v>1</v>
      </c>
      <c r="H18" s="82" t="s">
        <v>11</v>
      </c>
      <c r="I18" s="81">
        <v>1</v>
      </c>
      <c r="J18" s="70"/>
      <c r="K18" s="71"/>
      <c r="L18" s="71"/>
      <c r="M18" s="71"/>
      <c r="N18" s="71"/>
      <c r="O18" s="71"/>
    </row>
    <row r="19" spans="1:15" ht="18" customHeight="1">
      <c r="A19" s="75">
        <f>A18+Vorgaben!$B$8+Vorgaben!$B$9</f>
        <v>0.5833333333333334</v>
      </c>
      <c r="B19" s="76">
        <v>9</v>
      </c>
      <c r="C19" s="77" t="s">
        <v>9</v>
      </c>
      <c r="D19" s="78" t="str">
        <f>Vorgaben!$A$2</f>
        <v>M02</v>
      </c>
      <c r="E19" s="79" t="s">
        <v>10</v>
      </c>
      <c r="F19" s="80" t="str">
        <f>Vorgaben!$A$3</f>
        <v>M03</v>
      </c>
      <c r="G19" s="81">
        <v>1</v>
      </c>
      <c r="H19" s="82" t="s">
        <v>11</v>
      </c>
      <c r="I19" s="81">
        <v>1</v>
      </c>
      <c r="J19" s="70"/>
      <c r="K19" s="71"/>
      <c r="L19" s="71"/>
      <c r="M19" s="71"/>
      <c r="N19" s="71"/>
      <c r="O19" s="71"/>
    </row>
    <row r="20" spans="1:15" s="62" customFormat="1" ht="18" customHeight="1" hidden="1">
      <c r="A20" s="75">
        <f>A19+Vorgaben!$B$8+Vorgaben!$B$9</f>
        <v>0.6041666666666667</v>
      </c>
      <c r="B20" s="76">
        <v>15</v>
      </c>
      <c r="C20" s="77" t="s">
        <v>9</v>
      </c>
      <c r="D20" s="78" t="str">
        <f>Vorgaben!$A$1</f>
        <v>M01</v>
      </c>
      <c r="E20" s="79" t="s">
        <v>10</v>
      </c>
      <c r="F20" s="80">
        <f>Vorgaben!$A$5</f>
        <v>0</v>
      </c>
      <c r="G20" s="81"/>
      <c r="H20" s="82" t="s">
        <v>11</v>
      </c>
      <c r="I20" s="81"/>
      <c r="J20" s="70"/>
      <c r="K20" s="71"/>
      <c r="L20" s="71"/>
      <c r="M20" s="71"/>
      <c r="N20" s="71"/>
      <c r="O20" s="71"/>
    </row>
    <row r="21" spans="1:15" ht="18" customHeight="1" hidden="1">
      <c r="A21" s="75">
        <f>A20+Vorgaben!$B$8+Vorgaben!$B$9</f>
        <v>0.6250000000000001</v>
      </c>
      <c r="B21" s="76">
        <v>16</v>
      </c>
      <c r="C21" s="77" t="s">
        <v>12</v>
      </c>
      <c r="D21" s="78" t="str">
        <f>Vorgaben!$B$3</f>
        <v>M07</v>
      </c>
      <c r="E21" s="79" t="s">
        <v>10</v>
      </c>
      <c r="F21" s="80">
        <f>Vorgaben!$B$4</f>
        <v>0</v>
      </c>
      <c r="G21" s="81"/>
      <c r="H21" s="82" t="s">
        <v>11</v>
      </c>
      <c r="I21" s="81"/>
      <c r="J21" s="70"/>
      <c r="K21" s="71"/>
      <c r="L21" s="71"/>
      <c r="M21" s="71"/>
      <c r="N21" s="71"/>
      <c r="O21" s="71"/>
    </row>
    <row r="22" spans="1:15" s="62" customFormat="1" ht="18" customHeight="1" hidden="1">
      <c r="A22" s="75">
        <f>A21+Vorgaben!$B$8+Vorgaben!$B$9</f>
        <v>0.6458333333333335</v>
      </c>
      <c r="B22" s="76">
        <v>20</v>
      </c>
      <c r="C22" s="77" t="s">
        <v>12</v>
      </c>
      <c r="D22" s="78" t="str">
        <f>Vorgaben!$B$1</f>
        <v>M05</v>
      </c>
      <c r="E22" s="79" t="s">
        <v>10</v>
      </c>
      <c r="F22" s="80">
        <f>Vorgaben!$B$5</f>
        <v>0</v>
      </c>
      <c r="G22" s="81"/>
      <c r="H22" s="82" t="s">
        <v>11</v>
      </c>
      <c r="I22" s="81"/>
      <c r="J22" s="70"/>
      <c r="K22" s="71"/>
      <c r="L22" s="71"/>
      <c r="M22" s="71"/>
      <c r="N22" s="71"/>
      <c r="O22" s="71"/>
    </row>
    <row r="23" spans="1:15" s="105" customFormat="1" ht="30.75" customHeight="1">
      <c r="A23" s="83"/>
      <c r="B23" s="65"/>
      <c r="C23" s="66"/>
      <c r="E23" s="102" t="s">
        <v>40</v>
      </c>
      <c r="F23" s="85"/>
      <c r="G23" s="66"/>
      <c r="H23" s="66"/>
      <c r="I23" s="84"/>
      <c r="J23" s="106"/>
      <c r="K23" s="107"/>
      <c r="L23" s="107"/>
      <c r="M23" s="107"/>
      <c r="N23" s="107"/>
      <c r="O23" s="107"/>
    </row>
    <row r="24" spans="1:15" s="2" customFormat="1" ht="21" customHeight="1">
      <c r="A24" s="75">
        <f>A19+Vorgaben!$B$8+Vorgaben!$B$10</f>
        <v>0.6145833333333334</v>
      </c>
      <c r="B24" s="65">
        <v>10</v>
      </c>
      <c r="C24" s="82"/>
      <c r="D24" s="112" t="str">
        <f>IF('zum Rechnen'!$W$3&lt;6,"",'Gruppen-Tabellen'!$B$3)</f>
        <v>M01</v>
      </c>
      <c r="E24" s="88" t="s">
        <v>10</v>
      </c>
      <c r="F24" s="112" t="str">
        <f>IF('zum Rechnen'!$X$3&lt;3,"",'Gruppen-Tabellen'!$B$11)</f>
        <v>M06</v>
      </c>
      <c r="G24" s="81">
        <v>1</v>
      </c>
      <c r="H24" s="82" t="s">
        <v>11</v>
      </c>
      <c r="I24" s="81">
        <v>0</v>
      </c>
      <c r="J24" s="108"/>
      <c r="K24" s="109"/>
      <c r="L24" s="109"/>
      <c r="M24" s="109"/>
      <c r="N24" s="109"/>
      <c r="O24" s="109"/>
    </row>
    <row r="25" spans="1:15" s="2" customFormat="1" ht="13.5">
      <c r="A25" s="83"/>
      <c r="B25" s="65"/>
      <c r="C25" s="66"/>
      <c r="D25" s="110" t="s">
        <v>41</v>
      </c>
      <c r="E25" s="89"/>
      <c r="F25" s="110" t="s">
        <v>36</v>
      </c>
      <c r="G25" s="128"/>
      <c r="H25" s="128"/>
      <c r="I25" s="128"/>
      <c r="J25" s="108"/>
      <c r="K25" s="109"/>
      <c r="L25" s="109"/>
      <c r="M25" s="109"/>
      <c r="N25" s="109"/>
      <c r="O25" s="109"/>
    </row>
    <row r="26" spans="1:15" s="105" customFormat="1" ht="30.75" customHeight="1" hidden="1">
      <c r="A26" s="83"/>
      <c r="B26" s="65"/>
      <c r="C26" s="66"/>
      <c r="E26" s="102" t="s">
        <v>52</v>
      </c>
      <c r="F26" s="85"/>
      <c r="G26" s="66"/>
      <c r="H26" s="66"/>
      <c r="I26" s="84"/>
      <c r="J26" s="106"/>
      <c r="K26" s="107"/>
      <c r="L26" s="107"/>
      <c r="M26" s="107"/>
      <c r="N26" s="107"/>
      <c r="O26" s="107"/>
    </row>
    <row r="27" spans="1:15" s="2" customFormat="1" ht="21" customHeight="1" hidden="1">
      <c r="A27" s="75">
        <f>A24+Vorgaben!$B$8+Vorgaben!$B$9</f>
        <v>0.6354166666666667</v>
      </c>
      <c r="B27" s="65">
        <v>11</v>
      </c>
      <c r="C27" s="82"/>
      <c r="D27" s="112" t="str">
        <f>IF('zum Rechnen'!$W$3&lt;6,"",'Gruppen-Tabellen'!$B$6)</f>
        <v>M04</v>
      </c>
      <c r="E27" s="88" t="s">
        <v>10</v>
      </c>
      <c r="F27" s="112" t="str">
        <f>IF('zum Rechnen'!$X$3&lt;3,"",'Gruppen-Tabellen'!$B$12)</f>
        <v>M07</v>
      </c>
      <c r="G27" s="81"/>
      <c r="H27" s="82" t="s">
        <v>11</v>
      </c>
      <c r="I27" s="81"/>
      <c r="J27" s="108"/>
      <c r="K27" s="109"/>
      <c r="L27" s="109"/>
      <c r="M27" s="109"/>
      <c r="N27" s="109"/>
      <c r="O27" s="109"/>
    </row>
    <row r="28" spans="1:15" s="2" customFormat="1" ht="13.5" hidden="1">
      <c r="A28" s="83"/>
      <c r="B28" s="65"/>
      <c r="C28" s="66"/>
      <c r="D28" s="110" t="s">
        <v>56</v>
      </c>
      <c r="E28" s="89"/>
      <c r="F28" s="110" t="s">
        <v>55</v>
      </c>
      <c r="G28" s="132"/>
      <c r="H28" s="132"/>
      <c r="I28" s="132"/>
      <c r="J28" s="108"/>
      <c r="K28" s="109"/>
      <c r="L28" s="109"/>
      <c r="M28" s="109"/>
      <c r="N28" s="109"/>
      <c r="O28" s="109"/>
    </row>
    <row r="29" spans="1:15" s="105" customFormat="1" ht="30" customHeight="1">
      <c r="A29" s="83"/>
      <c r="B29" s="65"/>
      <c r="C29" s="66"/>
      <c r="E29" s="102" t="s">
        <v>42</v>
      </c>
      <c r="F29" s="85"/>
      <c r="G29" s="66"/>
      <c r="H29" s="66"/>
      <c r="I29" s="84"/>
      <c r="J29" s="106"/>
      <c r="K29" s="107"/>
      <c r="L29" s="107"/>
      <c r="M29" s="107"/>
      <c r="N29" s="107"/>
      <c r="O29" s="107"/>
    </row>
    <row r="30" spans="1:15" s="2" customFormat="1" ht="21" customHeight="1">
      <c r="A30" s="75">
        <f>A24+Vorgaben!$B$8+Vorgaben!$B$9</f>
        <v>0.6354166666666667</v>
      </c>
      <c r="B30" s="65">
        <v>12</v>
      </c>
      <c r="C30" s="82"/>
      <c r="D30" s="112" t="str">
        <f>IF('zum Rechnen'!$W$3&lt;6,"",'Gruppen-Tabellen'!$B$4)</f>
        <v>M02</v>
      </c>
      <c r="E30" s="88" t="s">
        <v>10</v>
      </c>
      <c r="F30" s="112" t="str">
        <f>IF('zum Rechnen'!$X$3&lt;3,"",'Gruppen-Tabellen'!$B$10)</f>
        <v>M05</v>
      </c>
      <c r="G30" s="81">
        <v>1</v>
      </c>
      <c r="H30" s="82" t="s">
        <v>11</v>
      </c>
      <c r="I30" s="81">
        <v>0</v>
      </c>
      <c r="J30" s="108"/>
      <c r="K30" s="109"/>
      <c r="L30" s="109"/>
      <c r="M30" s="109"/>
      <c r="N30" s="109"/>
      <c r="O30" s="109"/>
    </row>
    <row r="31" spans="1:15" s="2" customFormat="1" ht="13.5">
      <c r="A31" s="83"/>
      <c r="B31" s="65"/>
      <c r="C31" s="66"/>
      <c r="D31" s="110" t="s">
        <v>35</v>
      </c>
      <c r="E31" s="89"/>
      <c r="F31" s="110" t="s">
        <v>43</v>
      </c>
      <c r="G31" s="128"/>
      <c r="H31" s="128"/>
      <c r="I31" s="128"/>
      <c r="J31" s="108"/>
      <c r="K31" s="109"/>
      <c r="L31" s="109"/>
      <c r="M31" s="109"/>
      <c r="N31" s="109"/>
      <c r="O31" s="109"/>
    </row>
    <row r="32" spans="1:15" s="105" customFormat="1" ht="30.75" customHeight="1" hidden="1">
      <c r="A32" s="83"/>
      <c r="B32" s="65"/>
      <c r="C32" s="66"/>
      <c r="E32" s="102" t="s">
        <v>53</v>
      </c>
      <c r="F32" s="85"/>
      <c r="G32" s="66"/>
      <c r="H32" s="66"/>
      <c r="I32" s="84"/>
      <c r="J32" s="106"/>
      <c r="K32" s="107"/>
      <c r="L32" s="107"/>
      <c r="M32" s="107"/>
      <c r="N32" s="107"/>
      <c r="O32" s="107"/>
    </row>
    <row r="33" spans="1:15" s="2" customFormat="1" ht="21" customHeight="1" hidden="1">
      <c r="A33" s="75">
        <f>A30+Vorgaben!$B$8+Vorgaben!$B$9</f>
        <v>0.6562500000000001</v>
      </c>
      <c r="B33" s="65">
        <v>13</v>
      </c>
      <c r="C33" s="82"/>
      <c r="D33" s="112" t="str">
        <f>IF('zum Rechnen'!$W$3&lt;6,"",'Gruppen-Tabellen'!$B$5)</f>
        <v>M03</v>
      </c>
      <c r="E33" s="88" t="s">
        <v>10</v>
      </c>
      <c r="F33" s="90" t="str">
        <f>IF('zum Rechnen'!$X$3&lt;3,"",F27)</f>
        <v>M07</v>
      </c>
      <c r="G33" s="81"/>
      <c r="H33" s="82" t="s">
        <v>11</v>
      </c>
      <c r="I33" s="81"/>
      <c r="J33" s="108"/>
      <c r="K33" s="109"/>
      <c r="L33" s="109"/>
      <c r="M33" s="109"/>
      <c r="N33" s="109"/>
      <c r="O33" s="109"/>
    </row>
    <row r="34" spans="1:15" s="2" customFormat="1" ht="13.5" hidden="1">
      <c r="A34" s="83"/>
      <c r="B34" s="65"/>
      <c r="C34" s="66"/>
      <c r="D34" s="110" t="s">
        <v>54</v>
      </c>
      <c r="E34" s="89"/>
      <c r="F34" s="110" t="s">
        <v>55</v>
      </c>
      <c r="G34" s="128"/>
      <c r="H34" s="128"/>
      <c r="I34" s="128"/>
      <c r="J34" s="108"/>
      <c r="K34" s="109"/>
      <c r="L34" s="109"/>
      <c r="M34" s="109"/>
      <c r="N34" s="109"/>
      <c r="O34" s="109"/>
    </row>
    <row r="35" spans="1:15" s="105" customFormat="1" ht="30.75" customHeight="1">
      <c r="A35" s="83"/>
      <c r="B35" s="65"/>
      <c r="C35" s="66"/>
      <c r="E35" s="102" t="s">
        <v>34</v>
      </c>
      <c r="F35" s="85"/>
      <c r="G35" s="66"/>
      <c r="H35" s="66"/>
      <c r="I35" s="84"/>
      <c r="J35" s="106"/>
      <c r="K35" s="107"/>
      <c r="L35" s="107"/>
      <c r="M35" s="107"/>
      <c r="N35" s="107"/>
      <c r="O35" s="107"/>
    </row>
    <row r="36" spans="1:15" s="2" customFormat="1" ht="21" customHeight="1">
      <c r="A36" s="75">
        <f>A30+Vorgaben!$B$8+Vorgaben!$B$9</f>
        <v>0.6562500000000001</v>
      </c>
      <c r="B36" s="65">
        <v>14</v>
      </c>
      <c r="C36" s="82"/>
      <c r="D36" s="90" t="str">
        <f>IF(OR(G24="",I24=""),"",IF(G24&lt;I24,D24,IF(G24&gt;=I24,F24)))</f>
        <v>M06</v>
      </c>
      <c r="E36" s="88" t="s">
        <v>10</v>
      </c>
      <c r="F36" s="90" t="str">
        <f>IF(OR(G30="",I30=""),"",IF(G30&lt;I30,D30,IF(G30&gt;=I30,F30)))</f>
        <v>M05</v>
      </c>
      <c r="G36" s="81">
        <v>1</v>
      </c>
      <c r="H36" s="82" t="s">
        <v>11</v>
      </c>
      <c r="I36" s="81">
        <v>2</v>
      </c>
      <c r="J36" s="108"/>
      <c r="K36" s="109"/>
      <c r="L36" s="109"/>
      <c r="M36" s="109"/>
      <c r="N36" s="109"/>
      <c r="O36" s="109"/>
    </row>
    <row r="37" spans="1:15" s="2" customFormat="1" ht="13.5">
      <c r="A37" s="83"/>
      <c r="B37" s="65"/>
      <c r="C37" s="66"/>
      <c r="D37" s="110" t="s">
        <v>59</v>
      </c>
      <c r="E37" s="89"/>
      <c r="F37" s="110" t="s">
        <v>61</v>
      </c>
      <c r="G37" s="128"/>
      <c r="H37" s="128"/>
      <c r="I37" s="128"/>
      <c r="J37" s="108"/>
      <c r="K37" s="109"/>
      <c r="L37" s="109"/>
      <c r="M37" s="109"/>
      <c r="N37" s="109"/>
      <c r="O37" s="109"/>
    </row>
    <row r="38" spans="1:15" s="105" customFormat="1" ht="30.75" customHeight="1" hidden="1">
      <c r="A38" s="83"/>
      <c r="B38" s="65"/>
      <c r="C38" s="66"/>
      <c r="D38" s="102" t="s">
        <v>57</v>
      </c>
      <c r="F38" s="103" t="s">
        <v>58</v>
      </c>
      <c r="H38" s="66"/>
      <c r="I38" s="84"/>
      <c r="J38" s="106"/>
      <c r="K38" s="107"/>
      <c r="L38" s="107"/>
      <c r="M38" s="107"/>
      <c r="N38" s="107"/>
      <c r="O38" s="107"/>
    </row>
    <row r="39" spans="1:15" ht="21" customHeight="1" hidden="1">
      <c r="A39" s="75">
        <f>A36+Vorgaben!$B$8+Vorgaben!$B$9</f>
        <v>0.6770833333333335</v>
      </c>
      <c r="B39" s="65">
        <v>15</v>
      </c>
      <c r="C39" s="82"/>
      <c r="D39" s="90" t="str">
        <f>IF('zum Rechnen'!$W$3&lt;4,"",D33)</f>
        <v>M03</v>
      </c>
      <c r="E39" s="88" t="s">
        <v>10</v>
      </c>
      <c r="F39" s="90" t="str">
        <f>IF('zum Rechnen'!$X$3&lt;3,"",D27)</f>
        <v>M04</v>
      </c>
      <c r="G39" s="81"/>
      <c r="H39" s="82" t="s">
        <v>11</v>
      </c>
      <c r="I39" s="81"/>
      <c r="J39" s="70"/>
      <c r="K39" s="71"/>
      <c r="L39" s="71"/>
      <c r="M39" s="71"/>
      <c r="N39" s="71"/>
      <c r="O39" s="71"/>
    </row>
    <row r="40" spans="1:15" ht="13.5" hidden="1">
      <c r="A40" s="83"/>
      <c r="B40" s="65"/>
      <c r="C40" s="66"/>
      <c r="D40" s="110" t="s">
        <v>54</v>
      </c>
      <c r="E40" s="89"/>
      <c r="F40" s="110" t="s">
        <v>56</v>
      </c>
      <c r="G40" s="129"/>
      <c r="H40" s="129"/>
      <c r="I40" s="129"/>
      <c r="J40" s="70"/>
      <c r="K40" s="71"/>
      <c r="L40" s="71"/>
      <c r="M40" s="71"/>
      <c r="N40" s="71"/>
      <c r="O40" s="71"/>
    </row>
    <row r="41" spans="1:15" s="48" customFormat="1" ht="21" customHeight="1">
      <c r="A41" s="83"/>
      <c r="B41" s="65"/>
      <c r="C41" s="66"/>
      <c r="E41" s="102" t="s">
        <v>13</v>
      </c>
      <c r="F41" s="85"/>
      <c r="G41" s="66"/>
      <c r="H41" s="66"/>
      <c r="I41" s="84"/>
      <c r="J41" s="86"/>
      <c r="K41" s="87"/>
      <c r="L41" s="87"/>
      <c r="M41" s="87"/>
      <c r="N41" s="87"/>
      <c r="O41" s="87"/>
    </row>
    <row r="42" spans="1:15" ht="21" customHeight="1">
      <c r="A42" s="75">
        <f>A36+Vorgaben!$B$8+Vorgaben!$B$9</f>
        <v>0.6770833333333335</v>
      </c>
      <c r="B42" s="65">
        <v>16</v>
      </c>
      <c r="C42" s="82"/>
      <c r="D42" s="104" t="str">
        <f>IF(OR(G24="",I24=""),"",IF(G24&gt;I24,D24,IF(G24&lt;=I24,F24)))</f>
        <v>M01</v>
      </c>
      <c r="E42" s="88" t="s">
        <v>10</v>
      </c>
      <c r="F42" s="90" t="str">
        <f>IF(OR(G30="",I30=""),"",IF(G30&gt;I30,D30,IF(G30&lt;=I30,F30)))</f>
        <v>M02</v>
      </c>
      <c r="G42" s="81">
        <v>2</v>
      </c>
      <c r="H42" s="82" t="s">
        <v>11</v>
      </c>
      <c r="I42" s="81">
        <v>1</v>
      </c>
      <c r="J42" s="70"/>
      <c r="K42" s="71"/>
      <c r="L42" s="71"/>
      <c r="M42" s="71"/>
      <c r="N42" s="71"/>
      <c r="O42" s="71"/>
    </row>
    <row r="43" spans="1:15" ht="12.75">
      <c r="A43" s="91"/>
      <c r="B43" s="92"/>
      <c r="C43" s="66"/>
      <c r="D43" s="110" t="s">
        <v>60</v>
      </c>
      <c r="E43" s="89"/>
      <c r="F43" s="110" t="s">
        <v>62</v>
      </c>
      <c r="G43" s="129"/>
      <c r="H43" s="129"/>
      <c r="I43" s="129"/>
      <c r="J43" s="70"/>
      <c r="K43" s="71"/>
      <c r="L43" s="71"/>
      <c r="M43" s="71"/>
      <c r="N43" s="71"/>
      <c r="O43" s="71"/>
    </row>
    <row r="44" spans="1:15" ht="15">
      <c r="A44" s="93"/>
      <c r="B44" s="94"/>
      <c r="C44" s="95"/>
      <c r="D44" s="95"/>
      <c r="E44" s="95"/>
      <c r="F44" s="95"/>
      <c r="G44" s="95"/>
      <c r="H44" s="95"/>
      <c r="I44" s="95"/>
      <c r="J44" s="70"/>
      <c r="K44" s="71"/>
      <c r="L44" s="71"/>
      <c r="M44" s="71"/>
      <c r="N44" s="71"/>
      <c r="O44" s="71"/>
    </row>
    <row r="45" spans="1:15" ht="15" thickBot="1">
      <c r="A45" s="113" t="s">
        <v>64</v>
      </c>
      <c r="B45" s="94"/>
      <c r="C45" s="95"/>
      <c r="D45" s="99"/>
      <c r="E45" s="95"/>
      <c r="F45" s="95"/>
      <c r="G45" s="95"/>
      <c r="H45" s="95"/>
      <c r="I45" s="95"/>
      <c r="J45" s="114"/>
      <c r="K45" s="71"/>
      <c r="L45" s="71"/>
      <c r="M45" s="71"/>
      <c r="N45" s="71"/>
      <c r="O45" s="71"/>
    </row>
    <row r="46" spans="1:15" ht="18" thickBot="1">
      <c r="A46" s="93"/>
      <c r="B46" s="93"/>
      <c r="C46" s="115" t="s">
        <v>65</v>
      </c>
      <c r="D46" s="125" t="str">
        <f>IF(OR(G42="",I42=""),"",IF(G42&gt;I42,D42,IF(G42&lt;=I42,F42)))</f>
        <v>M01</v>
      </c>
      <c r="E46" s="126"/>
      <c r="F46" s="127"/>
      <c r="G46" s="95"/>
      <c r="H46" s="95"/>
      <c r="I46" s="95"/>
      <c r="J46" s="116"/>
      <c r="K46" s="95"/>
      <c r="L46" s="95"/>
      <c r="M46" s="95"/>
      <c r="N46" s="95"/>
      <c r="O46" s="95"/>
    </row>
    <row r="47" spans="1:15" ht="18" thickBot="1">
      <c r="A47" s="93"/>
      <c r="B47" s="93"/>
      <c r="C47" s="115" t="s">
        <v>66</v>
      </c>
      <c r="D47" s="125" t="str">
        <f>IF(OR(G42="",I42=""),"",IF(G42&lt;I42,D42,IF(G42&gt;=I42,F42)))</f>
        <v>M02</v>
      </c>
      <c r="E47" s="126"/>
      <c r="F47" s="127"/>
      <c r="G47" s="95"/>
      <c r="H47" s="95"/>
      <c r="I47" s="95"/>
      <c r="J47" s="116"/>
      <c r="K47" s="95"/>
      <c r="L47" s="95"/>
      <c r="M47" s="95"/>
      <c r="N47" s="95"/>
      <c r="O47" s="95"/>
    </row>
    <row r="48" spans="1:15" ht="18" thickBot="1">
      <c r="A48" s="93"/>
      <c r="B48" s="93"/>
      <c r="C48" s="115" t="s">
        <v>67</v>
      </c>
      <c r="D48" s="125" t="str">
        <f>IF(OR(G36="",I36=""),"",IF(G36&gt;I36,D36,IF(G36&lt;=I36,F36)))</f>
        <v>M05</v>
      </c>
      <c r="E48" s="126"/>
      <c r="F48" s="127"/>
      <c r="G48" s="95"/>
      <c r="H48" s="95"/>
      <c r="I48" s="95"/>
      <c r="J48" s="116"/>
      <c r="K48" s="95"/>
      <c r="L48" s="95"/>
      <c r="M48" s="95"/>
      <c r="N48" s="95"/>
      <c r="O48" s="95"/>
    </row>
    <row r="49" spans="1:15" ht="18" thickBot="1">
      <c r="A49" s="93"/>
      <c r="B49" s="93"/>
      <c r="C49" s="115" t="s">
        <v>68</v>
      </c>
      <c r="D49" s="125" t="str">
        <f>IF(OR(G36="",I36=""),"",IF(G36&lt;I36,D36,IF(G36&gt;=I36,F36)))</f>
        <v>M06</v>
      </c>
      <c r="E49" s="126"/>
      <c r="F49" s="127"/>
      <c r="G49" s="95"/>
      <c r="H49" s="95"/>
      <c r="I49" s="95"/>
      <c r="J49" s="116"/>
      <c r="K49" s="95"/>
      <c r="L49" s="95"/>
      <c r="M49" s="95"/>
      <c r="N49" s="95"/>
      <c r="O49" s="95"/>
    </row>
    <row r="50" spans="1:15" ht="15">
      <c r="A50" s="93"/>
      <c r="B50" s="94"/>
      <c r="C50" s="95"/>
      <c r="D50" s="95"/>
      <c r="E50" s="95"/>
      <c r="F50" s="95"/>
      <c r="G50" s="95"/>
      <c r="H50" s="95"/>
      <c r="I50" s="95"/>
      <c r="J50" s="70"/>
      <c r="K50" s="71"/>
      <c r="L50" s="71"/>
      <c r="M50" s="71"/>
      <c r="N50" s="71"/>
      <c r="O50" s="71"/>
    </row>
    <row r="51" spans="1:15" ht="15">
      <c r="A51" s="93"/>
      <c r="B51" s="94"/>
      <c r="C51" s="95"/>
      <c r="D51" s="99"/>
      <c r="E51" s="95"/>
      <c r="F51" s="95"/>
      <c r="G51" s="95"/>
      <c r="H51" s="95"/>
      <c r="I51" s="95"/>
      <c r="J51" s="70"/>
      <c r="K51" s="71"/>
      <c r="L51" s="71"/>
      <c r="M51" s="71"/>
      <c r="N51" s="71"/>
      <c r="O51" s="71"/>
    </row>
    <row r="52" spans="1:15" ht="15">
      <c r="A52" s="93"/>
      <c r="B52" s="94"/>
      <c r="C52" s="95"/>
      <c r="D52" s="95"/>
      <c r="E52" s="95"/>
      <c r="F52" s="95"/>
      <c r="G52" s="95"/>
      <c r="H52" s="95"/>
      <c r="I52" s="95"/>
      <c r="J52" s="70"/>
      <c r="K52" s="71"/>
      <c r="L52" s="71"/>
      <c r="M52" s="71"/>
      <c r="N52" s="71"/>
      <c r="O52" s="71"/>
    </row>
    <row r="53" spans="1:15" ht="15">
      <c r="A53" s="93"/>
      <c r="B53" s="94"/>
      <c r="C53" s="95"/>
      <c r="D53" s="95"/>
      <c r="E53" s="95"/>
      <c r="F53" s="95"/>
      <c r="G53" s="95"/>
      <c r="H53" s="95"/>
      <c r="I53" s="95"/>
      <c r="J53" s="70"/>
      <c r="K53" s="71"/>
      <c r="L53" s="71"/>
      <c r="M53" s="71"/>
      <c r="N53" s="71"/>
      <c r="O53" s="71"/>
    </row>
    <row r="54" spans="1:15" ht="15">
      <c r="A54" s="93"/>
      <c r="B54" s="94"/>
      <c r="C54" s="95"/>
      <c r="D54" s="95"/>
      <c r="E54" s="95"/>
      <c r="F54" s="95"/>
      <c r="G54" s="95"/>
      <c r="H54" s="95"/>
      <c r="I54" s="95"/>
      <c r="J54" s="70"/>
      <c r="K54" s="71"/>
      <c r="L54" s="71"/>
      <c r="M54" s="71"/>
      <c r="N54" s="71"/>
      <c r="O54" s="71"/>
    </row>
    <row r="55" spans="1:15" ht="15">
      <c r="A55" s="93"/>
      <c r="B55" s="94"/>
      <c r="C55" s="95"/>
      <c r="D55" s="95"/>
      <c r="E55" s="95"/>
      <c r="F55" s="95"/>
      <c r="G55" s="95"/>
      <c r="H55" s="95"/>
      <c r="I55" s="95"/>
      <c r="J55" s="70"/>
      <c r="K55" s="71"/>
      <c r="L55" s="71"/>
      <c r="M55" s="71"/>
      <c r="N55" s="71"/>
      <c r="O55" s="71"/>
    </row>
    <row r="56" spans="1:15" ht="15">
      <c r="A56" s="93"/>
      <c r="B56" s="94"/>
      <c r="C56" s="95"/>
      <c r="D56" s="95"/>
      <c r="E56" s="95"/>
      <c r="F56" s="95"/>
      <c r="G56" s="95"/>
      <c r="H56" s="95"/>
      <c r="I56" s="95"/>
      <c r="J56" s="70"/>
      <c r="K56" s="71"/>
      <c r="L56" s="71"/>
      <c r="M56" s="71"/>
      <c r="N56" s="71"/>
      <c r="O56" s="71"/>
    </row>
  </sheetData>
  <sheetProtection password="E760" sheet="1" objects="1" scenarios="1"/>
  <mergeCells count="13">
    <mergeCell ref="A1:I1"/>
    <mergeCell ref="G2:I2"/>
    <mergeCell ref="G25:I25"/>
    <mergeCell ref="G31:I31"/>
    <mergeCell ref="G28:I28"/>
    <mergeCell ref="G34:I34"/>
    <mergeCell ref="D46:F46"/>
    <mergeCell ref="D47:F47"/>
    <mergeCell ref="D48:F48"/>
    <mergeCell ref="D49:F49"/>
    <mergeCell ref="G37:I37"/>
    <mergeCell ref="G43:I43"/>
    <mergeCell ref="G40:I40"/>
  </mergeCells>
  <printOptions/>
  <pageMargins left="0.65" right="0.58" top="1.33" bottom="0.78" header="0.38" footer="0.5118110236220472"/>
  <pageSetup horizontalDpi="600" verticalDpi="600" orientation="portrait" paperSize="9" r:id="rId3"/>
  <headerFooter alignWithMargins="0">
    <oddHeader>&amp;C&amp;"Arial,Fett Kursiv"&amp;16&amp;EDeutschen Hallenmeisterschaften im Flagfootball 
&amp;"Arial,Standard"&amp;10&amp;E
&amp;"Arial,Fett Kursiv"&amp;14Walldorf/Hessen &amp;"Arial,Standard"&amp;10
&amp;R&amp;"Arial,Fett Kursiv"&amp;12 &amp;14 
29.03.2008&amp;"Arial,Fett"&amp;12
</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0"/>
  <sheetViews>
    <sheetView zoomScale="115" zoomScaleNormal="115" zoomScalePageLayoutView="0" workbookViewId="0" topLeftCell="A1">
      <selection activeCell="A11" sqref="A11"/>
    </sheetView>
  </sheetViews>
  <sheetFormatPr defaultColWidth="11.421875" defaultRowHeight="12.75"/>
  <cols>
    <col min="1" max="1" width="25.7109375" style="60" customWidth="1"/>
    <col min="2" max="2" width="25.7109375" style="2" customWidth="1"/>
    <col min="3" max="3" width="20.00390625" style="2" customWidth="1"/>
    <col min="4" max="16384" width="11.421875" style="2" customWidth="1"/>
  </cols>
  <sheetData>
    <row r="1" spans="1:2" ht="15" customHeight="1">
      <c r="A1" s="100" t="s">
        <v>45</v>
      </c>
      <c r="B1" s="101" t="s">
        <v>49</v>
      </c>
    </row>
    <row r="2" spans="1:2" ht="15" customHeight="1">
      <c r="A2" s="100" t="s">
        <v>46</v>
      </c>
      <c r="B2" s="101" t="s">
        <v>50</v>
      </c>
    </row>
    <row r="3" spans="1:2" ht="15" customHeight="1">
      <c r="A3" s="100" t="s">
        <v>47</v>
      </c>
      <c r="B3" s="101" t="s">
        <v>51</v>
      </c>
    </row>
    <row r="4" spans="1:2" ht="15" customHeight="1">
      <c r="A4" s="100" t="s">
        <v>48</v>
      </c>
      <c r="B4" s="63"/>
    </row>
    <row r="5" spans="1:2" ht="15" customHeight="1">
      <c r="A5" s="63"/>
      <c r="B5" s="63"/>
    </row>
    <row r="6" spans="1:2" ht="21.75" customHeight="1">
      <c r="A6" s="1" t="s">
        <v>0</v>
      </c>
      <c r="B6" s="1" t="s">
        <v>1</v>
      </c>
    </row>
    <row r="7" spans="1:2" ht="21.75" customHeight="1">
      <c r="A7" s="2" t="s">
        <v>2</v>
      </c>
      <c r="B7" s="64">
        <v>0.4166666666666667</v>
      </c>
    </row>
    <row r="8" spans="1:2" ht="21" customHeight="1">
      <c r="A8" s="2" t="s">
        <v>3</v>
      </c>
      <c r="B8" s="67">
        <v>0.017361111111111112</v>
      </c>
    </row>
    <row r="9" spans="1:2" ht="19.5" customHeight="1">
      <c r="A9" s="2" t="s">
        <v>4</v>
      </c>
      <c r="B9" s="68">
        <v>0.003472222222222222</v>
      </c>
    </row>
    <row r="10" spans="1:2" ht="19.5" customHeight="1">
      <c r="A10" s="111" t="s">
        <v>63</v>
      </c>
      <c r="B10" s="69">
        <v>0.013888888888888888</v>
      </c>
    </row>
    <row r="11" ht="63" customHeight="1"/>
  </sheetData>
  <sheetProtection/>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 Kursiv"&amp;UB Junioren Futsal Turnier
15.12.2007&amp;R&amp;"Arial,Fett Kursiv"Odenwaldhalle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A1">
      <selection activeCell="X3" sqref="X3"/>
    </sheetView>
  </sheetViews>
  <sheetFormatPr defaultColWidth="11.421875" defaultRowHeight="12.75"/>
  <cols>
    <col min="1" max="1" width="5.140625" style="53" customWidth="1"/>
    <col min="2" max="2" width="18.7109375" style="29" customWidth="1"/>
    <col min="3" max="3" width="2.28125" style="29" customWidth="1"/>
    <col min="4" max="4" width="18.7109375" style="29" customWidth="1"/>
    <col min="5" max="5" width="4.7109375" style="29" customWidth="1"/>
    <col min="6" max="6" width="2.140625" style="29" customWidth="1"/>
    <col min="7" max="7" width="4.7109375" style="29" customWidth="1"/>
    <col min="8" max="8" width="6.28125" style="29" customWidth="1"/>
    <col min="9" max="9" width="7.00390625" style="29" customWidth="1"/>
    <col min="10" max="10" width="1.7109375" style="29" customWidth="1"/>
    <col min="11" max="11" width="18.7109375" style="7" customWidth="1"/>
    <col min="12" max="12" width="8.28125" style="7" customWidth="1"/>
    <col min="13" max="13" width="5.57421875" style="7" customWidth="1"/>
    <col min="14" max="14" width="5.28125" style="7" customWidth="1"/>
    <col min="15" max="15" width="2.140625" style="7" customWidth="1"/>
    <col min="16" max="16" width="5.421875" style="7" customWidth="1"/>
    <col min="17" max="17" width="5.57421875" style="7" customWidth="1"/>
    <col min="18" max="18" width="2.421875" style="29" customWidth="1"/>
    <col min="19" max="19" width="7.8515625" style="7" customWidth="1"/>
    <col min="20" max="20" width="7.28125" style="7" customWidth="1"/>
    <col min="21" max="21" width="7.421875" style="7" customWidth="1"/>
    <col min="22" max="22" width="7.28125" style="7" customWidth="1"/>
    <col min="23" max="24" width="8.421875" style="7" customWidth="1"/>
    <col min="25" max="16384" width="11.421875" style="51" customWidth="1"/>
  </cols>
  <sheetData>
    <row r="1" spans="23:24" ht="29.25" customHeight="1">
      <c r="W1" s="22"/>
      <c r="X1" s="22"/>
    </row>
    <row r="2" spans="1:24" ht="43.5" customHeight="1">
      <c r="A2" s="54" t="s">
        <v>37</v>
      </c>
      <c r="B2" s="28" t="s">
        <v>7</v>
      </c>
      <c r="C2" s="28"/>
      <c r="D2" s="28" t="s">
        <v>7</v>
      </c>
      <c r="E2" s="133" t="s">
        <v>8</v>
      </c>
      <c r="F2" s="133"/>
      <c r="G2" s="133"/>
      <c r="H2" s="57" t="s">
        <v>22</v>
      </c>
      <c r="I2" s="57" t="s">
        <v>23</v>
      </c>
      <c r="J2" s="11"/>
      <c r="K2" s="27" t="s">
        <v>14</v>
      </c>
      <c r="L2" s="27" t="s">
        <v>21</v>
      </c>
      <c r="M2" s="27" t="s">
        <v>15</v>
      </c>
      <c r="N2" s="134" t="s">
        <v>16</v>
      </c>
      <c r="O2" s="134"/>
      <c r="P2" s="134"/>
      <c r="Q2" s="27" t="s">
        <v>17</v>
      </c>
      <c r="R2" s="11"/>
      <c r="S2" s="7" t="s">
        <v>24</v>
      </c>
      <c r="T2" s="7" t="s">
        <v>25</v>
      </c>
      <c r="U2" s="7" t="s">
        <v>26</v>
      </c>
      <c r="V2" s="7" t="s">
        <v>27</v>
      </c>
      <c r="W2" s="22" t="s">
        <v>32</v>
      </c>
      <c r="X2" s="22" t="s">
        <v>33</v>
      </c>
    </row>
    <row r="3" spans="1:24" ht="12.75">
      <c r="A3" s="53">
        <f>Spielplan!$B3</f>
        <v>1</v>
      </c>
      <c r="B3" s="30" t="str">
        <f>Spielplan!$D3</f>
        <v>M01</v>
      </c>
      <c r="C3" s="31" t="s">
        <v>10</v>
      </c>
      <c r="D3" s="32" t="str">
        <f>Spielplan!$F3</f>
        <v>M02</v>
      </c>
      <c r="E3" s="28">
        <f>IF(Spielplan!$G3="","",Spielplan!$G3)</f>
        <v>1</v>
      </c>
      <c r="F3" s="28" t="s">
        <v>11</v>
      </c>
      <c r="G3" s="28">
        <f>IF(Spielplan!$I3="","",Spielplan!$I3)</f>
        <v>1</v>
      </c>
      <c r="H3" s="7">
        <f>IF(OR($E3="",$G3=""),"",IF(E3&gt;G3,3,IF(E3=G3,1,0)))</f>
        <v>1</v>
      </c>
      <c r="I3" s="7">
        <f aca="true" t="shared" si="0" ref="I3:I22">IF(OR($E3="",$G3=""),"",IF(G3&gt;E3,3,IF(E3=G3,1,0)))</f>
        <v>1</v>
      </c>
      <c r="K3" s="28" t="str">
        <f>Vorgaben!$A$1</f>
        <v>M01</v>
      </c>
      <c r="L3" s="31">
        <f>SUM(S3:V3)</f>
        <v>3</v>
      </c>
      <c r="M3" s="31">
        <f>SUM(H3,H8,H15,H20)</f>
        <v>3</v>
      </c>
      <c r="N3" s="28">
        <f>SUM(E3,E8,E15,E20)</f>
        <v>3</v>
      </c>
      <c r="O3" s="28" t="s">
        <v>11</v>
      </c>
      <c r="P3" s="28">
        <f>SUM(G3,G8,G15,G20)</f>
        <v>3</v>
      </c>
      <c r="Q3" s="28">
        <f>N3-P3</f>
        <v>0</v>
      </c>
      <c r="R3" s="33"/>
      <c r="S3" s="7">
        <f>IF(OR(E3="",G3=""),0,1)</f>
        <v>1</v>
      </c>
      <c r="T3" s="7">
        <f>IF(OR(E8="",G8=""),0,1)</f>
        <v>1</v>
      </c>
      <c r="U3" s="7">
        <f>IF(OR(E15="",G15=""),0,1)</f>
        <v>1</v>
      </c>
      <c r="V3" s="7">
        <f>IF(OR(E20="",G20=""),0,1)</f>
        <v>0</v>
      </c>
      <c r="W3" s="7">
        <f>SUM(L3:L7)/2</f>
        <v>6</v>
      </c>
      <c r="X3" s="7">
        <f>SUM(L10:L14)/2</f>
        <v>3</v>
      </c>
    </row>
    <row r="4" spans="1:22" ht="12.75">
      <c r="A4" s="53">
        <f>Spielplan!$B4</f>
        <v>2</v>
      </c>
      <c r="B4" s="30" t="str">
        <f>Spielplan!$D4</f>
        <v>M03</v>
      </c>
      <c r="C4" s="31" t="s">
        <v>10</v>
      </c>
      <c r="D4" s="32" t="str">
        <f>Spielplan!$F4</f>
        <v>M04</v>
      </c>
      <c r="E4" s="28">
        <f>IF(Spielplan!$G4="","",Spielplan!$G4)</f>
        <v>1</v>
      </c>
      <c r="F4" s="28" t="s">
        <v>11</v>
      </c>
      <c r="G4" s="28">
        <f>IF(Spielplan!$I4="","",Spielplan!$I4)</f>
        <v>1</v>
      </c>
      <c r="H4" s="7">
        <f aca="true" t="shared" si="1" ref="H4:H22">IF(OR($E4="",$G4=""),"",IF(E4&gt;G4,3,IF(E4=G4,1,0)))</f>
        <v>1</v>
      </c>
      <c r="I4" s="7">
        <f t="shared" si="0"/>
        <v>1</v>
      </c>
      <c r="K4" s="28" t="str">
        <f>Vorgaben!$A$2</f>
        <v>M02</v>
      </c>
      <c r="L4" s="31">
        <f>SUM(S4:V4)</f>
        <v>3</v>
      </c>
      <c r="M4" s="31">
        <f>SUM(I3,I7,H12,H19)</f>
        <v>3</v>
      </c>
      <c r="N4" s="28">
        <f>SUM(G3,G7,E12,E19)</f>
        <v>3</v>
      </c>
      <c r="O4" s="28" t="s">
        <v>11</v>
      </c>
      <c r="P4" s="28">
        <f>SUM(E3,E7,G12,G19)</f>
        <v>3</v>
      </c>
      <c r="Q4" s="28">
        <f>N4-P4</f>
        <v>0</v>
      </c>
      <c r="R4" s="33"/>
      <c r="S4" s="7">
        <f>IF(OR(E3="",G3=""),0,1)</f>
        <v>1</v>
      </c>
      <c r="T4" s="7">
        <f>IF(OR(E7="",G7=""),0,1)</f>
        <v>0</v>
      </c>
      <c r="U4" s="7">
        <f>IF(OR(E12="",G12=""),0,1)</f>
        <v>1</v>
      </c>
      <c r="V4" s="7">
        <f>IF(OR(E19="",G19=""),0,1)</f>
        <v>1</v>
      </c>
    </row>
    <row r="5" spans="1:22" ht="12.75">
      <c r="A5" s="53">
        <f>Spielplan!$B5</f>
        <v>3</v>
      </c>
      <c r="B5" s="30" t="str">
        <f>Spielplan!$D5</f>
        <v>M05</v>
      </c>
      <c r="C5" s="31" t="s">
        <v>10</v>
      </c>
      <c r="D5" s="32" t="str">
        <f>Spielplan!$F5</f>
        <v>M06</v>
      </c>
      <c r="E5" s="28">
        <f>IF(Spielplan!$G5="","",Spielplan!$G5)</f>
        <v>1</v>
      </c>
      <c r="F5" s="28" t="s">
        <v>11</v>
      </c>
      <c r="G5" s="28">
        <f>IF(Spielplan!$I5="","",Spielplan!$I5)</f>
        <v>1</v>
      </c>
      <c r="H5" s="7">
        <f t="shared" si="1"/>
        <v>1</v>
      </c>
      <c r="I5" s="7">
        <f t="shared" si="0"/>
        <v>1</v>
      </c>
      <c r="K5" s="28" t="str">
        <f>Vorgaben!$A$3</f>
        <v>M03</v>
      </c>
      <c r="L5" s="31">
        <f>SUM(S5:V5)</f>
        <v>3</v>
      </c>
      <c r="M5" s="31">
        <f>SUM(H4,I11,I15,I19)</f>
        <v>3</v>
      </c>
      <c r="N5" s="28">
        <f>SUM(E4,G11,G15,G19)</f>
        <v>3</v>
      </c>
      <c r="O5" s="28" t="s">
        <v>11</v>
      </c>
      <c r="P5" s="28">
        <f>SUM(G4,E11,E15,E19)</f>
        <v>3</v>
      </c>
      <c r="Q5" s="28">
        <f>N5-P5</f>
        <v>0</v>
      </c>
      <c r="R5" s="33"/>
      <c r="S5" s="7">
        <f>IF(OR(E4="",G4=""),0,1)</f>
        <v>1</v>
      </c>
      <c r="T5" s="7">
        <f>IF(OR(E11="",G11=""),0,1)</f>
        <v>0</v>
      </c>
      <c r="U5" s="7">
        <f>IF(OR(E15="",G15=""),0,1)</f>
        <v>1</v>
      </c>
      <c r="V5" s="7">
        <f>IF(OR(E19="",G19=""),0,1)</f>
        <v>1</v>
      </c>
    </row>
    <row r="6" spans="1:22" ht="12.75">
      <c r="A6" s="53">
        <f>Spielplan!$B6</f>
        <v>4</v>
      </c>
      <c r="B6" s="30" t="str">
        <f>Spielplan!$D6</f>
        <v>M07</v>
      </c>
      <c r="C6" s="31" t="s">
        <v>10</v>
      </c>
      <c r="D6" s="32">
        <f>Spielplan!$F6</f>
        <v>0</v>
      </c>
      <c r="E6" s="28">
        <f>IF(Spielplan!$G6="","",Spielplan!$G6)</f>
      </c>
      <c r="F6" s="28" t="s">
        <v>11</v>
      </c>
      <c r="G6" s="28">
        <f>IF(Spielplan!$I6="","",Spielplan!$I6)</f>
      </c>
      <c r="H6" s="7">
        <f t="shared" si="1"/>
      </c>
      <c r="I6" s="7">
        <f t="shared" si="0"/>
      </c>
      <c r="K6" s="28" t="str">
        <f>Vorgaben!$A$4</f>
        <v>M04</v>
      </c>
      <c r="L6" s="31">
        <f>SUM(S6:V6)</f>
        <v>3</v>
      </c>
      <c r="M6" s="31">
        <f>SUM(I4,I8,I12,H16)</f>
        <v>3</v>
      </c>
      <c r="N6" s="28">
        <f>SUM(G4,G8,G12,E16)</f>
        <v>3</v>
      </c>
      <c r="O6" s="28" t="s">
        <v>11</v>
      </c>
      <c r="P6" s="28">
        <f>SUM(E4,E8,E12,G16)</f>
        <v>3</v>
      </c>
      <c r="Q6" s="28">
        <f>N6-P6</f>
        <v>0</v>
      </c>
      <c r="R6" s="33"/>
      <c r="S6" s="7">
        <f>IF(OR(E4="",G4=""),0,1)</f>
        <v>1</v>
      </c>
      <c r="T6" s="7">
        <f>IF(OR(E8="",G8=""),0,1)</f>
        <v>1</v>
      </c>
      <c r="U6" s="7">
        <f>IF(OR(E12="",G12=""),0,1)</f>
        <v>1</v>
      </c>
      <c r="V6" s="7">
        <f>IF(OR(E16="",G16=""),0,1)</f>
        <v>0</v>
      </c>
    </row>
    <row r="7" spans="1:22" ht="12.75">
      <c r="A7" s="53">
        <f>Spielplan!$B7</f>
        <v>4</v>
      </c>
      <c r="B7" s="30">
        <f>Spielplan!$D7</f>
        <v>0</v>
      </c>
      <c r="C7" s="31" t="s">
        <v>10</v>
      </c>
      <c r="D7" s="32" t="str">
        <f>Spielplan!$F7</f>
        <v>M02</v>
      </c>
      <c r="E7" s="28">
        <f>IF(Spielplan!$G7="","",Spielplan!$G7)</f>
      </c>
      <c r="F7" s="28" t="s">
        <v>11</v>
      </c>
      <c r="G7" s="28">
        <f>IF(Spielplan!$I7="","",Spielplan!$I7)</f>
      </c>
      <c r="H7" s="7">
        <f t="shared" si="1"/>
      </c>
      <c r="I7" s="7">
        <f t="shared" si="0"/>
      </c>
      <c r="K7" s="28">
        <f>Vorgaben!$A$5</f>
        <v>0</v>
      </c>
      <c r="L7" s="31">
        <f>SUM(S7:V7)</f>
        <v>0</v>
      </c>
      <c r="M7" s="31">
        <f>SUM(H7,H11,I16,I20)</f>
        <v>0</v>
      </c>
      <c r="N7" s="28">
        <f>SUM(E7,E11,G16,G20)</f>
        <v>0</v>
      </c>
      <c r="O7" s="28" t="s">
        <v>11</v>
      </c>
      <c r="P7" s="28">
        <f>SUM(G7,G11,E16,E20)</f>
        <v>0</v>
      </c>
      <c r="Q7" s="28">
        <f>N7-P7</f>
        <v>0</v>
      </c>
      <c r="R7" s="33"/>
      <c r="S7" s="7">
        <f>IF(OR(E7="",G7=""),0,1)</f>
        <v>0</v>
      </c>
      <c r="T7" s="7">
        <f>IF(OR(E11="",G11=""),0,1)</f>
        <v>0</v>
      </c>
      <c r="U7" s="7">
        <f>IF(OR(E16="",G16=""),0,1)</f>
        <v>0</v>
      </c>
      <c r="V7" s="7">
        <f>IF(OR(E20="",G20=""),0,1)</f>
        <v>0</v>
      </c>
    </row>
    <row r="8" spans="1:24" ht="12.75">
      <c r="A8" s="53">
        <f>Spielplan!$B8</f>
        <v>4</v>
      </c>
      <c r="B8" s="30" t="str">
        <f>Spielplan!$D8</f>
        <v>M01</v>
      </c>
      <c r="C8" s="31" t="s">
        <v>10</v>
      </c>
      <c r="D8" s="32" t="str">
        <f>Spielplan!$F8</f>
        <v>M04</v>
      </c>
      <c r="E8" s="28">
        <f>IF(Spielplan!$G8="","",Spielplan!$G8)</f>
        <v>1</v>
      </c>
      <c r="F8" s="28" t="s">
        <v>11</v>
      </c>
      <c r="G8" s="28">
        <f>IF(Spielplan!$I8="","",Spielplan!$I8)</f>
        <v>1</v>
      </c>
      <c r="H8" s="7">
        <f t="shared" si="1"/>
        <v>1</v>
      </c>
      <c r="I8" s="7">
        <f t="shared" si="0"/>
        <v>1</v>
      </c>
      <c r="K8" s="133" t="s">
        <v>18</v>
      </c>
      <c r="L8" s="133" t="s">
        <v>21</v>
      </c>
      <c r="M8" s="133" t="s">
        <v>15</v>
      </c>
      <c r="N8" s="133" t="s">
        <v>16</v>
      </c>
      <c r="O8" s="133"/>
      <c r="P8" s="133"/>
      <c r="Q8" s="133" t="s">
        <v>17</v>
      </c>
      <c r="W8" s="52"/>
      <c r="X8" s="52"/>
    </row>
    <row r="9" spans="1:24" ht="12.75">
      <c r="A9" s="53">
        <f>Spielplan!$B9</f>
        <v>6</v>
      </c>
      <c r="B9" s="30" t="str">
        <f>Spielplan!$D9</f>
        <v>M06</v>
      </c>
      <c r="C9" s="31" t="s">
        <v>10</v>
      </c>
      <c r="D9" s="32">
        <f>Spielplan!$F9</f>
        <v>0</v>
      </c>
      <c r="E9" s="28">
        <f>IF(Spielplan!$G9="","",Spielplan!$G9)</f>
      </c>
      <c r="F9" s="28" t="s">
        <v>11</v>
      </c>
      <c r="G9" s="28">
        <f>IF(Spielplan!$I9="","",Spielplan!$I9)</f>
      </c>
      <c r="H9" s="7">
        <f t="shared" si="1"/>
      </c>
      <c r="I9" s="7">
        <f t="shared" si="0"/>
      </c>
      <c r="K9" s="133"/>
      <c r="L9" s="133"/>
      <c r="M9" s="133"/>
      <c r="N9" s="133"/>
      <c r="O9" s="133"/>
      <c r="P9" s="133"/>
      <c r="Q9" s="133"/>
      <c r="W9" s="52"/>
      <c r="X9" s="52"/>
    </row>
    <row r="10" spans="1:24" ht="12.75">
      <c r="A10" s="53">
        <f>Spielplan!$B10</f>
        <v>5</v>
      </c>
      <c r="B10" s="30" t="str">
        <f>Spielplan!$D10</f>
        <v>M05</v>
      </c>
      <c r="C10" s="31" t="s">
        <v>10</v>
      </c>
      <c r="D10" s="32" t="str">
        <f>Spielplan!$F10</f>
        <v>M07</v>
      </c>
      <c r="E10" s="28">
        <f>IF(Spielplan!$G10="","",Spielplan!$G10)</f>
        <v>1</v>
      </c>
      <c r="F10" s="28" t="s">
        <v>11</v>
      </c>
      <c r="G10" s="28">
        <f>IF(Spielplan!$I10="","",Spielplan!$I10)</f>
        <v>1</v>
      </c>
      <c r="H10" s="7">
        <f t="shared" si="1"/>
        <v>1</v>
      </c>
      <c r="I10" s="7">
        <f t="shared" si="0"/>
        <v>1</v>
      </c>
      <c r="K10" s="28" t="str">
        <f>Vorgaben!$B$1</f>
        <v>M05</v>
      </c>
      <c r="L10" s="31">
        <f>SUM(S10:V10)</f>
        <v>2</v>
      </c>
      <c r="M10" s="31">
        <f>SUM(H5,H10,H17,H22)</f>
        <v>2</v>
      </c>
      <c r="N10" s="28">
        <f>SUM(E5,E10,E17,E22)</f>
        <v>2</v>
      </c>
      <c r="O10" s="28" t="s">
        <v>11</v>
      </c>
      <c r="P10" s="28">
        <f>SUM(G5,G10,G17,G22)</f>
        <v>2</v>
      </c>
      <c r="Q10" s="28">
        <f>N10-P10</f>
        <v>0</v>
      </c>
      <c r="R10" s="36"/>
      <c r="S10" s="7">
        <f>IF(OR(E5="",G5=""),0,1)</f>
        <v>1</v>
      </c>
      <c r="T10" s="7">
        <f>IF(OR(E10="",G10=""),0,1)</f>
        <v>1</v>
      </c>
      <c r="U10" s="7">
        <f>IF(OR(E17="",G17=""),0,1)</f>
        <v>0</v>
      </c>
      <c r="V10" s="7">
        <f>IF(OR(E22="",G22=""),0,1)</f>
        <v>0</v>
      </c>
      <c r="W10" s="34"/>
      <c r="X10" s="34"/>
    </row>
    <row r="11" spans="1:24" ht="12.75">
      <c r="A11" s="53">
        <f>Spielplan!$B11</f>
        <v>8</v>
      </c>
      <c r="B11" s="30">
        <f>Spielplan!$D11</f>
        <v>0</v>
      </c>
      <c r="C11" s="31" t="s">
        <v>10</v>
      </c>
      <c r="D11" s="32" t="str">
        <f>Spielplan!$F11</f>
        <v>M03</v>
      </c>
      <c r="E11" s="28">
        <f>IF(Spielplan!$G11="","",Spielplan!$G11)</f>
      </c>
      <c r="F11" s="28" t="s">
        <v>11</v>
      </c>
      <c r="G11" s="28">
        <f>IF(Spielplan!$I11="","",Spielplan!$I11)</f>
      </c>
      <c r="H11" s="7">
        <f t="shared" si="1"/>
      </c>
      <c r="I11" s="7">
        <f t="shared" si="0"/>
      </c>
      <c r="J11" s="37"/>
      <c r="K11" s="28" t="str">
        <f>Vorgaben!$B$2</f>
        <v>M06</v>
      </c>
      <c r="L11" s="31">
        <f>SUM(S11:V11)</f>
        <v>2</v>
      </c>
      <c r="M11" s="31">
        <f>SUM(I5,H9,H14,H18)</f>
        <v>2</v>
      </c>
      <c r="N11" s="28">
        <f>SUM(G5,E9,E14,E18)</f>
        <v>2</v>
      </c>
      <c r="O11" s="28" t="s">
        <v>11</v>
      </c>
      <c r="P11" s="28">
        <f>SUM(E5,G9,G14,G18)</f>
        <v>2</v>
      </c>
      <c r="Q11" s="28">
        <f>N11-P11</f>
        <v>0</v>
      </c>
      <c r="R11" s="37"/>
      <c r="S11" s="7">
        <f>IF(OR(E5="",G5=""),0,1)</f>
        <v>1</v>
      </c>
      <c r="T11" s="7">
        <f>IF(OR(E9="",G9=""),0,1)</f>
        <v>0</v>
      </c>
      <c r="U11" s="7">
        <f>IF(OR(E14="",G14=""),0,1)</f>
        <v>1</v>
      </c>
      <c r="V11" s="7">
        <f>IF(OR(E18="",G18=""),0,1)</f>
        <v>0</v>
      </c>
      <c r="W11" s="37"/>
      <c r="X11" s="37"/>
    </row>
    <row r="12" spans="1:22" ht="12.75">
      <c r="A12" s="53">
        <f>Spielplan!$B17</f>
        <v>6</v>
      </c>
      <c r="B12" s="30" t="str">
        <f>Spielplan!$D17</f>
        <v>M02</v>
      </c>
      <c r="C12" s="31" t="s">
        <v>10</v>
      </c>
      <c r="D12" s="32" t="str">
        <f>Spielplan!$F17</f>
        <v>M04</v>
      </c>
      <c r="E12" s="28">
        <f>IF(Spielplan!$G17="","",Spielplan!$G17)</f>
        <v>1</v>
      </c>
      <c r="F12" s="28" t="s">
        <v>11</v>
      </c>
      <c r="G12" s="28">
        <f>IF(Spielplan!$I17="","",Spielplan!$I17)</f>
        <v>1</v>
      </c>
      <c r="H12" s="7">
        <f t="shared" si="1"/>
        <v>1</v>
      </c>
      <c r="I12" s="7">
        <f t="shared" si="0"/>
        <v>1</v>
      </c>
      <c r="K12" s="28" t="str">
        <f>Vorgaben!$B$3</f>
        <v>M07</v>
      </c>
      <c r="L12" s="31">
        <f>SUM(S12:V12)</f>
        <v>2</v>
      </c>
      <c r="M12" s="31">
        <f>SUM(H6,I10,I14,H21)</f>
        <v>2</v>
      </c>
      <c r="N12" s="28">
        <f>SUM(E6,G10,G14,E21)</f>
        <v>2</v>
      </c>
      <c r="O12" s="28" t="s">
        <v>11</v>
      </c>
      <c r="P12" s="28">
        <f>SUM(G6,E10,E14,G21)</f>
        <v>2</v>
      </c>
      <c r="Q12" s="28">
        <f>N12-P12</f>
        <v>0</v>
      </c>
      <c r="S12" s="7">
        <f>IF(OR(E6="",G6=""),0,1)</f>
        <v>0</v>
      </c>
      <c r="T12" s="7">
        <f>IF(OR(E10="",G10=""),0,1)</f>
        <v>1</v>
      </c>
      <c r="U12" s="7">
        <f>IF(OR(E14="",G14=""),0,1)</f>
        <v>1</v>
      </c>
      <c r="V12" s="7">
        <f>IF(OR(E21="",G21=""),0,1)</f>
        <v>0</v>
      </c>
    </row>
    <row r="13" spans="1:22" ht="12.75">
      <c r="A13" s="53">
        <f>Spielplan!$B12</f>
        <v>11</v>
      </c>
      <c r="B13" s="30">
        <f>Spielplan!$D12</f>
        <v>0</v>
      </c>
      <c r="C13" s="31" t="s">
        <v>10</v>
      </c>
      <c r="D13" s="32">
        <f>Spielplan!$F12</f>
        <v>0</v>
      </c>
      <c r="E13" s="28">
        <f>IF(Spielplan!$G12="","",Spielplan!$G12)</f>
      </c>
      <c r="F13" s="28" t="s">
        <v>11</v>
      </c>
      <c r="G13" s="28">
        <f>IF(Spielplan!$I12="","",Spielplan!$I12)</f>
      </c>
      <c r="H13" s="7">
        <f t="shared" si="1"/>
      </c>
      <c r="I13" s="7">
        <f t="shared" si="0"/>
      </c>
      <c r="K13" s="28">
        <f>Vorgaben!$B$4</f>
        <v>0</v>
      </c>
      <c r="L13" s="31">
        <f>SUM(S13:V13)</f>
        <v>0</v>
      </c>
      <c r="M13" s="31">
        <f>SUM(I9,H13,I17,I21)</f>
        <v>0</v>
      </c>
      <c r="N13" s="28">
        <f>SUM(G9,E13,G17,G21)</f>
        <v>0</v>
      </c>
      <c r="O13" s="28" t="s">
        <v>11</v>
      </c>
      <c r="P13" s="28">
        <f>SUM(E9,G13,E17,E21)</f>
        <v>0</v>
      </c>
      <c r="Q13" s="28">
        <f>N13-P13</f>
        <v>0</v>
      </c>
      <c r="S13" s="7">
        <f>IF(OR(E9="",G9=""),0,1)</f>
        <v>0</v>
      </c>
      <c r="T13" s="7">
        <f>IF(OR(E13="",G13=""),0,1)</f>
        <v>0</v>
      </c>
      <c r="U13" s="7">
        <f>IF(OR(E17="",G17=""),0,1)</f>
        <v>0</v>
      </c>
      <c r="V13" s="7">
        <f>IF(OR(E21="",G21=""),0,1)</f>
        <v>0</v>
      </c>
    </row>
    <row r="14" spans="1:22" ht="15.75" customHeight="1">
      <c r="A14" s="53">
        <f>Spielplan!$B18</f>
        <v>7</v>
      </c>
      <c r="B14" s="30" t="str">
        <f>Spielplan!$D18</f>
        <v>M06</v>
      </c>
      <c r="C14" s="31" t="s">
        <v>10</v>
      </c>
      <c r="D14" s="32" t="str">
        <f>Spielplan!$F18</f>
        <v>M07</v>
      </c>
      <c r="E14" s="28">
        <f>IF(Spielplan!$G18="","",Spielplan!$G18)</f>
        <v>1</v>
      </c>
      <c r="F14" s="28" t="s">
        <v>11</v>
      </c>
      <c r="G14" s="28">
        <f>IF(Spielplan!$I18="","",Spielplan!$I18)</f>
        <v>1</v>
      </c>
      <c r="H14" s="7">
        <f t="shared" si="1"/>
        <v>1</v>
      </c>
      <c r="I14" s="7">
        <f t="shared" si="0"/>
        <v>1</v>
      </c>
      <c r="K14" s="28">
        <f>Vorgaben!$B$5</f>
        <v>0</v>
      </c>
      <c r="L14" s="31">
        <f>SUM(S14:V14)</f>
        <v>0</v>
      </c>
      <c r="M14" s="31">
        <f>SUM(I6,I13,I18,I22)</f>
        <v>0</v>
      </c>
      <c r="N14" s="28">
        <f>SUM(G6,G13,G18,G22)</f>
        <v>0</v>
      </c>
      <c r="O14" s="28" t="s">
        <v>11</v>
      </c>
      <c r="P14" s="28">
        <f>SUM(E6,E13,E18,E22)</f>
        <v>0</v>
      </c>
      <c r="Q14" s="28">
        <f>N14-P14</f>
        <v>0</v>
      </c>
      <c r="S14" s="7">
        <f>IF(OR(E6="",G6=""),0,1)</f>
        <v>0</v>
      </c>
      <c r="T14" s="7">
        <f>IF(OR(E13="",G13=""),0,1)</f>
        <v>0</v>
      </c>
      <c r="U14" s="7">
        <f>IF(OR(E18="",G18=""),0,1)</f>
        <v>0</v>
      </c>
      <c r="V14" s="7">
        <f>IF(OR(E22="",G22=""),0,1)</f>
        <v>0</v>
      </c>
    </row>
    <row r="15" spans="1:9" ht="15.75" customHeight="1">
      <c r="A15" s="53">
        <f>Spielplan!$B13</f>
        <v>8</v>
      </c>
      <c r="B15" s="30" t="str">
        <f>Spielplan!$D13</f>
        <v>M01</v>
      </c>
      <c r="C15" s="31" t="s">
        <v>10</v>
      </c>
      <c r="D15" s="32" t="str">
        <f>Spielplan!$F13</f>
        <v>M03</v>
      </c>
      <c r="E15" s="28">
        <f>IF(Spielplan!$G13="","",Spielplan!$G13)</f>
        <v>1</v>
      </c>
      <c r="F15" s="28" t="s">
        <v>11</v>
      </c>
      <c r="G15" s="28">
        <f>IF(Spielplan!$I13="","",Spielplan!$I13)</f>
        <v>1</v>
      </c>
      <c r="H15" s="7">
        <f t="shared" si="1"/>
        <v>1</v>
      </c>
      <c r="I15" s="7">
        <f t="shared" si="0"/>
        <v>1</v>
      </c>
    </row>
    <row r="16" spans="1:14" ht="15.75" customHeight="1">
      <c r="A16" s="53">
        <f>Spielplan!$B14</f>
        <v>12</v>
      </c>
      <c r="B16" s="30" t="str">
        <f>Spielplan!$D14</f>
        <v>M04</v>
      </c>
      <c r="C16" s="31" t="s">
        <v>10</v>
      </c>
      <c r="D16" s="32">
        <f>Spielplan!$F14</f>
        <v>0</v>
      </c>
      <c r="E16" s="28">
        <f>IF(Spielplan!$G14="","",Spielplan!$G14)</f>
      </c>
      <c r="F16" s="28" t="s">
        <v>11</v>
      </c>
      <c r="G16" s="28">
        <f>IF(Spielplan!$I14="","",Spielplan!$I14)</f>
      </c>
      <c r="H16" s="7">
        <f t="shared" si="1"/>
      </c>
      <c r="I16" s="7">
        <f t="shared" si="0"/>
      </c>
      <c r="M16" s="38"/>
      <c r="N16" s="38"/>
    </row>
    <row r="17" spans="1:14" ht="15.75" customHeight="1">
      <c r="A17" s="53">
        <f>Spielplan!$B15</f>
        <v>13</v>
      </c>
      <c r="B17" s="30" t="str">
        <f>Spielplan!$D15</f>
        <v>M05</v>
      </c>
      <c r="C17" s="31" t="s">
        <v>10</v>
      </c>
      <c r="D17" s="32">
        <f>Spielplan!$F15</f>
        <v>0</v>
      </c>
      <c r="E17" s="28">
        <f>IF(Spielplan!$G15="","",Spielplan!$G15)</f>
      </c>
      <c r="F17" s="28" t="s">
        <v>11</v>
      </c>
      <c r="G17" s="28">
        <f>IF(Spielplan!$I15="","",Spielplan!$I15)</f>
      </c>
      <c r="H17" s="7">
        <f t="shared" si="1"/>
      </c>
      <c r="I17" s="7">
        <f t="shared" si="0"/>
      </c>
      <c r="M17" s="38"/>
      <c r="N17" s="38"/>
    </row>
    <row r="18" spans="1:12" ht="12.75">
      <c r="A18" s="53">
        <f>Spielplan!$B16</f>
        <v>16</v>
      </c>
      <c r="B18" s="30" t="str">
        <f>Spielplan!$D16</f>
        <v>M06</v>
      </c>
      <c r="C18" s="31" t="s">
        <v>10</v>
      </c>
      <c r="D18" s="32">
        <f>Spielplan!$F16</f>
        <v>0</v>
      </c>
      <c r="E18" s="28">
        <f>IF(Spielplan!$G16="","",Spielplan!$G16)</f>
      </c>
      <c r="F18" s="28" t="s">
        <v>11</v>
      </c>
      <c r="G18" s="28">
        <f>IF(Spielplan!$I16="","",Spielplan!$I16)</f>
      </c>
      <c r="H18" s="7">
        <f t="shared" si="1"/>
      </c>
      <c r="I18" s="7">
        <f t="shared" si="0"/>
      </c>
      <c r="L18" s="38"/>
    </row>
    <row r="19" spans="1:12" ht="12.75">
      <c r="A19" s="53">
        <f>Spielplan!$B19</f>
        <v>9</v>
      </c>
      <c r="B19" s="30" t="str">
        <f>Spielplan!$D19</f>
        <v>M02</v>
      </c>
      <c r="C19" s="31" t="s">
        <v>10</v>
      </c>
      <c r="D19" s="32" t="str">
        <f>Spielplan!$F19</f>
        <v>M03</v>
      </c>
      <c r="E19" s="28">
        <f>IF(Spielplan!$G19="","",Spielplan!$G19)</f>
        <v>1</v>
      </c>
      <c r="F19" s="28" t="s">
        <v>11</v>
      </c>
      <c r="G19" s="28">
        <f>IF(Spielplan!$I19="","",Spielplan!$I19)</f>
        <v>1</v>
      </c>
      <c r="H19" s="7">
        <f t="shared" si="1"/>
        <v>1</v>
      </c>
      <c r="I19" s="7">
        <f t="shared" si="0"/>
        <v>1</v>
      </c>
      <c r="L19" s="38"/>
    </row>
    <row r="20" spans="1:12" ht="12.75">
      <c r="A20" s="53">
        <f>Spielplan!$B20</f>
        <v>15</v>
      </c>
      <c r="B20" s="30" t="str">
        <f>Spielplan!$D20</f>
        <v>M01</v>
      </c>
      <c r="C20" s="31" t="s">
        <v>10</v>
      </c>
      <c r="D20" s="32">
        <f>Spielplan!$F20</f>
        <v>0</v>
      </c>
      <c r="E20" s="28">
        <f>IF(Spielplan!$G20="","",Spielplan!$G20)</f>
      </c>
      <c r="F20" s="28" t="s">
        <v>11</v>
      </c>
      <c r="G20" s="28">
        <f>IF(Spielplan!$I20="","",Spielplan!$I20)</f>
      </c>
      <c r="H20" s="7">
        <f t="shared" si="1"/>
      </c>
      <c r="I20" s="7">
        <f t="shared" si="0"/>
      </c>
      <c r="L20" s="38"/>
    </row>
    <row r="21" spans="1:12" ht="12.75">
      <c r="A21" s="53">
        <f>Spielplan!$B21</f>
        <v>16</v>
      </c>
      <c r="B21" s="30" t="str">
        <f>Spielplan!$D21</f>
        <v>M07</v>
      </c>
      <c r="C21" s="31" t="s">
        <v>10</v>
      </c>
      <c r="D21" s="32">
        <f>Spielplan!$F21</f>
        <v>0</v>
      </c>
      <c r="E21" s="28">
        <f>IF(Spielplan!$G21="","",Spielplan!$G21)</f>
      </c>
      <c r="F21" s="28" t="s">
        <v>11</v>
      </c>
      <c r="G21" s="28">
        <f>IF(Spielplan!$I21="","",Spielplan!$I21)</f>
      </c>
      <c r="H21" s="7">
        <f t="shared" si="1"/>
      </c>
      <c r="I21" s="7">
        <f t="shared" si="0"/>
      </c>
      <c r="K21" s="24"/>
      <c r="L21" s="38"/>
    </row>
    <row r="22" spans="1:9" ht="12.75">
      <c r="A22" s="53">
        <f>Spielplan!$B22</f>
        <v>20</v>
      </c>
      <c r="B22" s="30" t="str">
        <f>Spielplan!$D22</f>
        <v>M05</v>
      </c>
      <c r="C22" s="31" t="s">
        <v>10</v>
      </c>
      <c r="D22" s="32">
        <f>Spielplan!$F22</f>
        <v>0</v>
      </c>
      <c r="E22" s="28">
        <f>IF(Spielplan!$G22="","",Spielplan!$G22)</f>
      </c>
      <c r="F22" s="28" t="s">
        <v>11</v>
      </c>
      <c r="G22" s="28">
        <f>IF(Spielplan!$I22="","",Spielplan!$I22)</f>
      </c>
      <c r="H22" s="7">
        <f t="shared" si="1"/>
      </c>
      <c r="I22" s="7">
        <f t="shared" si="0"/>
      </c>
    </row>
    <row r="23" ht="12.75"/>
    <row r="26" ht="12.75">
      <c r="J26" s="39"/>
    </row>
    <row r="29" ht="12.75">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Wickenhäuser, Eugen</cp:lastModifiedBy>
  <cp:lastPrinted>2008-03-26T19:26:45Z</cp:lastPrinted>
  <dcterms:created xsi:type="dcterms:W3CDTF">2000-09-25T21:07:48Z</dcterms:created>
  <dcterms:modified xsi:type="dcterms:W3CDTF">2016-12-07T07:27:14Z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