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240" yWindow="120" windowWidth="9120" windowHeight="4440" activeTab="1"/>
  </bookViews>
  <sheets>
    <sheet name="Vorgaben" sheetId="1" r:id="rId1"/>
    <sheet name="1 Gruppe 5 Mannschaften" sheetId="2" r:id="rId2"/>
    <sheet name="Rechnen" sheetId="3" state="hidden" r:id="rId3"/>
  </sheets>
  <definedNames>
    <definedName name="_xlnm.Print_Area" localSheetId="1">'1 Gruppe 5 Mannschaften'!$A$3:$L$42</definedName>
    <definedName name="_xlnm.Print_Area" localSheetId="0">'Vorgaben'!$A$1:$A$7</definedName>
  </definedNames>
  <calcPr fullCalcOnLoad="1"/>
</workbook>
</file>

<file path=xl/comments1.xml><?xml version="1.0" encoding="utf-8"?>
<comments xmlns="http://schemas.openxmlformats.org/spreadsheetml/2006/main">
  <authors>
    <author>Wickie</author>
  </authors>
  <commentList>
    <comment ref="B1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Die Mannschaftsnamen bitte in die entsprechende Gruppe eintragen. Diese werden im Spielplan übernommen.
Ebenso die Vorgaben für Zeiten (Turnierbeginn, Spielzeit, Pausen etc.)</t>
        </r>
      </text>
    </comment>
    <comment ref="C3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bitte die Spielzeit in hh:mm eintragen -wird dann im Zeitplan übernommen.</t>
        </r>
      </text>
    </comment>
    <comment ref="C5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bitte die gewünschte Pause zwischen den Spielen eintragen
Format hh:mm
Vorgabe 1 Minute (00:01). Damit kann der Zeitverlust -Mannschaften runter und auf das Spielfeld- ausgeglichen werden.</t>
        </r>
      </text>
    </comment>
    <comment ref="C8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Uhrzeit Beginn des 1. Spiels eintragen im Format hh:mm</t>
        </r>
      </text>
    </comment>
    <comment ref="C10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Uhrzeit Beginn des 11. Spiels eintragen im Format hh:mm wenn andere Zeit gewünscht</t>
        </r>
      </text>
    </comment>
  </commentList>
</comments>
</file>

<file path=xl/sharedStrings.xml><?xml version="1.0" encoding="utf-8"?>
<sst xmlns="http://schemas.openxmlformats.org/spreadsheetml/2006/main" count="167" uniqueCount="47">
  <si>
    <t>Pkte</t>
  </si>
  <si>
    <t>Zeit</t>
  </si>
  <si>
    <t>Spiel Nr.</t>
  </si>
  <si>
    <t>Ergebnis</t>
  </si>
  <si>
    <t>-</t>
  </si>
  <si>
    <t>:</t>
  </si>
  <si>
    <t>Mannschaft</t>
  </si>
  <si>
    <t>Mannschaften</t>
  </si>
  <si>
    <t>Tore</t>
  </si>
  <si>
    <t>Punkte Mann-schaft 1</t>
  </si>
  <si>
    <t>Punkte Mann-schaft 2</t>
  </si>
  <si>
    <t>M01</t>
  </si>
  <si>
    <t>M02</t>
  </si>
  <si>
    <t>M03</t>
  </si>
  <si>
    <t>M04</t>
  </si>
  <si>
    <t>M05</t>
  </si>
  <si>
    <t>Tordifferenz</t>
  </si>
  <si>
    <t>Platz</t>
  </si>
  <si>
    <t>1. Spiel</t>
  </si>
  <si>
    <t>2. Spiel</t>
  </si>
  <si>
    <t>3. Spiel</t>
  </si>
  <si>
    <t>4. Spiel</t>
  </si>
  <si>
    <t>Spiel</t>
  </si>
  <si>
    <t>Punkte Mann-schaft Heim</t>
  </si>
  <si>
    <t>Punkte Mann-schaft Gast</t>
  </si>
  <si>
    <t>Spiele</t>
  </si>
  <si>
    <t>Diff.</t>
  </si>
  <si>
    <t>Summe aller Spiele der Gruppe</t>
  </si>
  <si>
    <t>Gruppe</t>
  </si>
  <si>
    <t>Vorgaben</t>
  </si>
  <si>
    <t>Spielzeit</t>
  </si>
  <si>
    <t>hh:mm</t>
  </si>
  <si>
    <t>Dauer:</t>
  </si>
  <si>
    <t>(Vorrunde)</t>
  </si>
  <si>
    <t>Pause:</t>
  </si>
  <si>
    <t>(zwischen den Spielen)</t>
  </si>
  <si>
    <t>beginn:</t>
  </si>
  <si>
    <t>Rückrunde</t>
  </si>
  <si>
    <t>Hinrunde</t>
  </si>
  <si>
    <t>Spiel 5</t>
  </si>
  <si>
    <t>Spiel 6</t>
  </si>
  <si>
    <t>Spiel 7</t>
  </si>
  <si>
    <t>Spiel 8</t>
  </si>
  <si>
    <t>Rückrunden</t>
  </si>
  <si>
    <t>Hinrunden</t>
  </si>
  <si>
    <t>vom System vorgegeben gemäß Spielzeit und Pause nach 10. Spiel</t>
  </si>
  <si>
    <t xml:space="preserve">kann manuell geändert werden Eintragung hh:mm oben im lila Feld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</si>
</sst>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000000000000000000000"/>
    <numFmt numFmtId="173" formatCode="h:mm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hh]:mm"/>
    <numFmt numFmtId="178" formatCode="dddd\ dd/mmmm/yyyy"/>
    <numFmt numFmtId="179" formatCode="ddd\ dd/mm/yy"/>
    <numFmt numFmtId="180" formatCode="ddd\ dd/mm/yyyy"/>
    <numFmt numFmtId="181" formatCode="mmm\ yyyy"/>
    <numFmt numFmtId="182" formatCode="d/m"/>
    <numFmt numFmtId="183" formatCode="\+General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5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53"/>
      <name val="Arial"/>
      <family val="2"/>
    </font>
    <font>
      <b/>
      <sz val="11"/>
      <color indexed="60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/>
      <protection/>
    </xf>
    <xf numFmtId="2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vertical="top"/>
    </xf>
    <xf numFmtId="20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center"/>
    </xf>
    <xf numFmtId="20" fontId="12" fillId="35" borderId="0" xfId="0" applyNumberFormat="1" applyFont="1" applyFill="1" applyAlignment="1" applyProtection="1">
      <alignment horizontal="center"/>
      <protection locked="0"/>
    </xf>
    <xf numFmtId="20" fontId="12" fillId="36" borderId="0" xfId="0" applyNumberFormat="1" applyFont="1" applyFill="1" applyAlignment="1" applyProtection="1">
      <alignment horizontal="center"/>
      <protection locked="0"/>
    </xf>
    <xf numFmtId="20" fontId="12" fillId="37" borderId="0" xfId="0" applyNumberFormat="1" applyFont="1" applyFill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/>
    </xf>
    <xf numFmtId="0" fontId="0" fillId="33" borderId="0" xfId="0" applyFont="1" applyFill="1" applyAlignment="1">
      <alignment horizontal="left" vertical="top"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center"/>
      <protection/>
    </xf>
    <xf numFmtId="0" fontId="6" fillId="38" borderId="0" xfId="0" applyFont="1" applyFill="1" applyBorder="1" applyAlignment="1" applyProtection="1">
      <alignment horizontal="center"/>
      <protection/>
    </xf>
    <xf numFmtId="0" fontId="5" fillId="38" borderId="12" xfId="0" applyFont="1" applyFill="1" applyBorder="1" applyAlignment="1" applyProtection="1">
      <alignment horizontal="left" vertical="center"/>
      <protection/>
    </xf>
    <xf numFmtId="0" fontId="5" fillId="38" borderId="13" xfId="0" applyFont="1" applyFill="1" applyBorder="1" applyAlignment="1" applyProtection="1">
      <alignment horizontal="center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8" borderId="14" xfId="0" applyFont="1" applyFill="1" applyBorder="1" applyAlignment="1" applyProtection="1">
      <alignment horizontal="center" vertical="center"/>
      <protection/>
    </xf>
    <xf numFmtId="0" fontId="5" fillId="38" borderId="11" xfId="0" applyFont="1" applyFill="1" applyBorder="1" applyAlignment="1" applyProtection="1">
      <alignment horizontal="center" vertical="center"/>
      <protection/>
    </xf>
    <xf numFmtId="0" fontId="11" fillId="38" borderId="12" xfId="0" applyFont="1" applyFill="1" applyBorder="1" applyAlignment="1" applyProtection="1">
      <alignment horizontal="center"/>
      <protection/>
    </xf>
    <xf numFmtId="0" fontId="11" fillId="38" borderId="11" xfId="0" applyFont="1" applyFill="1" applyBorder="1" applyAlignment="1" applyProtection="1">
      <alignment/>
      <protection/>
    </xf>
    <xf numFmtId="0" fontId="5" fillId="38" borderId="0" xfId="0" applyFont="1" applyFill="1" applyBorder="1" applyAlignment="1" applyProtection="1">
      <alignment/>
      <protection/>
    </xf>
    <xf numFmtId="0" fontId="5" fillId="38" borderId="0" xfId="0" applyFont="1" applyFill="1" applyBorder="1" applyAlignment="1" applyProtection="1">
      <alignment/>
      <protection locked="0"/>
    </xf>
    <xf numFmtId="0" fontId="5" fillId="38" borderId="15" xfId="0" applyFont="1" applyFill="1" applyBorder="1" applyAlignment="1" applyProtection="1">
      <alignment horizontal="left" vertical="center"/>
      <protection/>
    </xf>
    <xf numFmtId="0" fontId="5" fillId="38" borderId="16" xfId="0" applyFont="1" applyFill="1" applyBorder="1" applyAlignment="1" applyProtection="1">
      <alignment horizontal="center" vertical="center"/>
      <protection/>
    </xf>
    <xf numFmtId="0" fontId="6" fillId="38" borderId="10" xfId="0" applyFont="1" applyFill="1" applyBorder="1" applyAlignment="1" applyProtection="1">
      <alignment horizontal="center" vertical="center"/>
      <protection/>
    </xf>
    <xf numFmtId="0" fontId="5" fillId="38" borderId="17" xfId="0" applyFont="1" applyFill="1" applyBorder="1" applyAlignment="1" applyProtection="1">
      <alignment horizontal="center" vertical="center"/>
      <protection/>
    </xf>
    <xf numFmtId="0" fontId="11" fillId="38" borderId="15" xfId="0" applyFont="1" applyFill="1" applyBorder="1" applyAlignment="1" applyProtection="1">
      <alignment horizontal="center"/>
      <protection/>
    </xf>
    <xf numFmtId="0" fontId="11" fillId="38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3" fillId="33" borderId="17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20" fontId="58" fillId="39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0" fontId="11" fillId="33" borderId="17" xfId="0" applyFont="1" applyFill="1" applyBorder="1" applyAlignment="1" applyProtection="1">
      <alignment horizontal="left" vertical="center"/>
      <protection/>
    </xf>
    <xf numFmtId="0" fontId="11" fillId="33" borderId="16" xfId="0" applyFont="1" applyFill="1" applyBorder="1" applyAlignment="1" applyProtection="1">
      <alignment horizontal="left" vertical="center"/>
      <protection/>
    </xf>
    <xf numFmtId="0" fontId="17" fillId="40" borderId="18" xfId="0" applyFont="1" applyFill="1" applyBorder="1" applyAlignment="1">
      <alignment horizontal="center" vertical="center"/>
    </xf>
    <xf numFmtId="0" fontId="17" fillId="40" borderId="0" xfId="0" applyFont="1" applyFill="1" applyBorder="1" applyAlignment="1">
      <alignment horizontal="center" vertical="center"/>
    </xf>
    <xf numFmtId="0" fontId="11" fillId="33" borderId="17" xfId="0" applyFont="1" applyFill="1" applyBorder="1" applyAlignment="1" applyProtection="1">
      <alignment horizontal="left" vertical="center"/>
      <protection/>
    </xf>
    <xf numFmtId="0" fontId="12" fillId="33" borderId="17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/>
      <protection/>
    </xf>
    <xf numFmtId="0" fontId="11" fillId="33" borderId="17" xfId="0" applyFont="1" applyFill="1" applyBorder="1" applyAlignment="1" applyProtection="1">
      <alignment horizontal="right" vertical="center"/>
      <protection/>
    </xf>
    <xf numFmtId="173" fontId="12" fillId="33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6" fillId="33" borderId="20" xfId="0" applyFont="1" applyFill="1" applyBorder="1" applyAlignment="1" applyProtection="1">
      <alignment horizontal="center" wrapText="1"/>
      <protection/>
    </xf>
    <xf numFmtId="0" fontId="1" fillId="33" borderId="21" xfId="0" applyFont="1" applyFill="1" applyBorder="1" applyAlignment="1" applyProtection="1">
      <alignment horizontal="center" wrapText="1"/>
      <protection/>
    </xf>
    <xf numFmtId="0" fontId="6" fillId="38" borderId="21" xfId="0" applyFont="1" applyFill="1" applyBorder="1" applyAlignment="1" applyProtection="1">
      <alignment horizontal="center"/>
      <protection/>
    </xf>
    <xf numFmtId="0" fontId="6" fillId="38" borderId="21" xfId="0" applyFont="1" applyFill="1" applyBorder="1" applyAlignment="1" applyProtection="1">
      <alignment horizontal="center"/>
      <protection/>
    </xf>
    <xf numFmtId="0" fontId="7" fillId="33" borderId="21" xfId="0" applyFont="1" applyFill="1" applyBorder="1" applyAlignment="1" applyProtection="1">
      <alignment horizontal="center"/>
      <protection/>
    </xf>
    <xf numFmtId="0" fontId="7" fillId="33" borderId="22" xfId="0" applyFont="1" applyFill="1" applyBorder="1" applyAlignment="1" applyProtection="1">
      <alignment horizontal="center"/>
      <protection/>
    </xf>
    <xf numFmtId="173" fontId="11" fillId="33" borderId="23" xfId="0" applyNumberFormat="1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173" fontId="11" fillId="33" borderId="25" xfId="0" applyNumberFormat="1" applyFont="1" applyFill="1" applyBorder="1" applyAlignment="1" applyProtection="1">
      <alignment horizontal="center" vertical="center"/>
      <protection/>
    </xf>
    <xf numFmtId="0" fontId="0" fillId="33" borderId="26" xfId="0" applyFont="1" applyFill="1" applyBorder="1" applyAlignment="1" applyProtection="1">
      <alignment horizontal="center" vertical="center"/>
      <protection/>
    </xf>
    <xf numFmtId="0" fontId="23" fillId="33" borderId="26" xfId="0" applyFont="1" applyFill="1" applyBorder="1" applyAlignment="1" applyProtection="1">
      <alignment horizontal="center" vertical="center"/>
      <protection/>
    </xf>
    <xf numFmtId="0" fontId="11" fillId="33" borderId="26" xfId="0" applyFont="1" applyFill="1" applyBorder="1" applyAlignment="1" applyProtection="1">
      <alignment horizontal="left" vertical="center"/>
      <protection/>
    </xf>
    <xf numFmtId="0" fontId="11" fillId="33" borderId="27" xfId="0" applyFont="1" applyFill="1" applyBorder="1" applyAlignment="1" applyProtection="1">
      <alignment horizontal="left" vertical="center"/>
      <protection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0" fontId="5" fillId="38" borderId="26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173" fontId="12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26" xfId="0" applyFont="1" applyFill="1" applyBorder="1" applyAlignment="1" applyProtection="1">
      <alignment horizontal="right" vertical="center"/>
      <protection/>
    </xf>
    <xf numFmtId="0" fontId="12" fillId="33" borderId="26" xfId="0" applyFont="1" applyFill="1" applyBorder="1" applyAlignment="1" applyProtection="1">
      <alignment horizontal="center" vertical="center"/>
      <protection/>
    </xf>
    <xf numFmtId="0" fontId="11" fillId="33" borderId="26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H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8515625" style="34" customWidth="1"/>
    <col min="2" max="2" width="10.421875" style="30" customWidth="1"/>
    <col min="3" max="3" width="8.57421875" style="30" customWidth="1"/>
    <col min="4" max="4" width="5.421875" style="30" customWidth="1"/>
    <col min="5" max="16384" width="11.421875" style="30" customWidth="1"/>
  </cols>
  <sheetData>
    <row r="1" spans="1:4" s="28" customFormat="1" ht="33" customHeight="1">
      <c r="A1" s="27" t="s">
        <v>7</v>
      </c>
      <c r="B1" s="74" t="s">
        <v>29</v>
      </c>
      <c r="C1" s="75"/>
      <c r="D1" s="75"/>
    </row>
    <row r="2" spans="1:3" ht="18" customHeight="1">
      <c r="A2" s="29" t="s">
        <v>11</v>
      </c>
      <c r="B2" s="30" t="s">
        <v>30</v>
      </c>
      <c r="C2" s="31" t="s">
        <v>31</v>
      </c>
    </row>
    <row r="3" spans="1:3" ht="18" customHeight="1">
      <c r="A3" s="29" t="s">
        <v>12</v>
      </c>
      <c r="B3" s="30" t="s">
        <v>32</v>
      </c>
      <c r="C3" s="35">
        <v>0.010416666666666666</v>
      </c>
    </row>
    <row r="4" spans="1:2" ht="18" customHeight="1">
      <c r="A4" s="29" t="s">
        <v>13</v>
      </c>
      <c r="B4" s="30" t="s">
        <v>33</v>
      </c>
    </row>
    <row r="5" spans="1:3" ht="18" customHeight="1">
      <c r="A5" s="29" t="s">
        <v>14</v>
      </c>
      <c r="B5" s="30" t="s">
        <v>34</v>
      </c>
      <c r="C5" s="36">
        <v>0</v>
      </c>
    </row>
    <row r="6" spans="1:3" ht="14.25" customHeight="1">
      <c r="A6" s="29" t="s">
        <v>15</v>
      </c>
      <c r="B6" s="32" t="s">
        <v>35</v>
      </c>
      <c r="C6" s="33"/>
    </row>
    <row r="7" spans="1:2" ht="14.25" customHeight="1">
      <c r="A7" s="30"/>
      <c r="B7" s="69" t="s">
        <v>44</v>
      </c>
    </row>
    <row r="8" spans="2:3" ht="18" customHeight="1">
      <c r="B8" s="43" t="s">
        <v>36</v>
      </c>
      <c r="C8" s="37">
        <v>0.4166666666666667</v>
      </c>
    </row>
    <row r="9" ht="18" customHeight="1">
      <c r="B9" s="69" t="s">
        <v>43</v>
      </c>
    </row>
    <row r="10" spans="2:3" ht="18" customHeight="1">
      <c r="B10" s="43" t="s">
        <v>36</v>
      </c>
      <c r="C10" s="70">
        <f>'1 Gruppe 5 Mannschaften'!A20+C3+C5</f>
        <v>0.5208333333333334</v>
      </c>
    </row>
    <row r="11" ht="18" customHeight="1">
      <c r="B11" s="69" t="s">
        <v>45</v>
      </c>
    </row>
    <row r="12" spans="2:8" ht="18" customHeight="1">
      <c r="B12" s="69" t="s">
        <v>46</v>
      </c>
      <c r="H12" s="71"/>
    </row>
    <row r="13" ht="18" customHeight="1"/>
  </sheetData>
  <sheetProtection password="E760" sheet="1" objects="1" scenarios="1"/>
  <mergeCells count="1">
    <mergeCell ref="B1:D1"/>
  </mergeCells>
  <printOptions/>
  <pageMargins left="0.53" right="0.16" top="0.9" bottom="0.19" header="0.33" footer="0.13"/>
  <pageSetup horizontalDpi="300" verticalDpi="300" orientation="portrait" paperSize="9" r:id="rId3"/>
  <headerFooter alignWithMargins="0">
    <oddHeader>&amp;LPolizeirevier
Heidelberg-Süd&amp;C&amp;"Arial,Fett"&amp;14&amp;ESommerturnier 2003
Spielplan
&amp;R03. Juli 2003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R42"/>
  <sheetViews>
    <sheetView tabSelected="1" zoomScale="90" zoomScaleNormal="90" zoomScalePageLayoutView="0" workbookViewId="0" topLeftCell="A1">
      <selection activeCell="R31" sqref="R31"/>
    </sheetView>
  </sheetViews>
  <sheetFormatPr defaultColWidth="11.421875" defaultRowHeight="12.75"/>
  <cols>
    <col min="1" max="1" width="9.7109375" style="3" customWidth="1"/>
    <col min="2" max="2" width="5.00390625" style="3" customWidth="1"/>
    <col min="3" max="3" width="0.71875" style="5" customWidth="1"/>
    <col min="4" max="4" width="23.7109375" style="2" customWidth="1"/>
    <col min="5" max="5" width="5.7109375" style="2" customWidth="1"/>
    <col min="6" max="6" width="4.7109375" style="2" customWidth="1"/>
    <col min="7" max="7" width="2.140625" style="2" customWidth="1"/>
    <col min="8" max="8" width="4.7109375" style="3" customWidth="1"/>
    <col min="9" max="9" width="23.7109375" style="2" customWidth="1"/>
    <col min="10" max="10" width="6.140625" style="3" customWidth="1"/>
    <col min="11" max="11" width="2.8515625" style="2" customWidth="1"/>
    <col min="12" max="12" width="6.421875" style="2" customWidth="1"/>
    <col min="13" max="13" width="8.00390625" style="3" hidden="1" customWidth="1"/>
    <col min="14" max="14" width="7.421875" style="3" hidden="1" customWidth="1"/>
    <col min="15" max="16384" width="11.421875" style="3" customWidth="1"/>
  </cols>
  <sheetData>
    <row r="1" spans="1:18" ht="20.2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O1" s="38"/>
      <c r="P1" s="38"/>
      <c r="Q1" s="38"/>
      <c r="R1" s="38"/>
    </row>
    <row r="2" spans="1:18" ht="22.5" customHeight="1">
      <c r="A2" s="38"/>
      <c r="B2" s="38"/>
      <c r="C2" s="26"/>
      <c r="D2" s="39"/>
      <c r="E2" s="39"/>
      <c r="F2" s="39"/>
      <c r="G2" s="39"/>
      <c r="H2" s="38"/>
      <c r="I2" s="39"/>
      <c r="J2" s="38"/>
      <c r="K2" s="39"/>
      <c r="L2" s="38"/>
      <c r="M2" s="38"/>
      <c r="N2" s="38"/>
      <c r="O2" s="38"/>
      <c r="P2" s="38"/>
      <c r="Q2" s="38"/>
      <c r="R2" s="38"/>
    </row>
    <row r="3" spans="1:18" s="1" customFormat="1" ht="36.75" customHeight="1">
      <c r="A3" s="40" t="s">
        <v>17</v>
      </c>
      <c r="B3" s="40"/>
      <c r="C3" s="78" t="s">
        <v>7</v>
      </c>
      <c r="D3" s="78"/>
      <c r="E3" s="40" t="s">
        <v>0</v>
      </c>
      <c r="F3" s="78" t="s">
        <v>8</v>
      </c>
      <c r="G3" s="78"/>
      <c r="H3" s="78"/>
      <c r="I3" s="41" t="s">
        <v>16</v>
      </c>
      <c r="J3" s="42" t="s">
        <v>25</v>
      </c>
      <c r="K3" s="38"/>
      <c r="L3" s="38"/>
      <c r="M3" s="38"/>
      <c r="N3" s="38"/>
      <c r="O3" s="38"/>
      <c r="P3" s="38"/>
      <c r="Q3" s="38"/>
      <c r="R3" s="38"/>
    </row>
    <row r="4" spans="1:18" s="59" customFormat="1" ht="15">
      <c r="A4" s="50">
        <f>IF(Rechnen!$W$3=0,"",1)</f>
        <v>1</v>
      </c>
      <c r="B4" s="50"/>
      <c r="C4" s="51" t="str">
        <f>Vorgaben!A2</f>
        <v>M01</v>
      </c>
      <c r="D4" s="52"/>
      <c r="E4" s="53">
        <f>IF(Rechnen!$L3=0,"",Rechnen!M3)</f>
        <v>24</v>
      </c>
      <c r="F4" s="54">
        <f>IF(Rechnen!$L3=0,"",Rechnen!N3)</f>
        <v>20</v>
      </c>
      <c r="G4" s="55" t="s">
        <v>5</v>
      </c>
      <c r="H4" s="54">
        <f>IF(Rechnen!$L3=0,"",Rechnen!P3)</f>
        <v>0</v>
      </c>
      <c r="I4" s="56">
        <f>IF(Rechnen!$L3=0,"",(F4-H4))</f>
        <v>20</v>
      </c>
      <c r="J4" s="57">
        <f>IF(Rechnen!$L5=0,"",Rechnen!L5)</f>
        <v>8</v>
      </c>
      <c r="K4" s="58"/>
      <c r="L4" s="58"/>
      <c r="M4" s="58"/>
      <c r="N4" s="58"/>
      <c r="O4" s="58"/>
      <c r="P4" s="58"/>
      <c r="Q4" s="58"/>
      <c r="R4" s="58"/>
    </row>
    <row r="5" spans="1:18" s="59" customFormat="1" ht="15">
      <c r="A5" s="50">
        <f>IF(Rechnen!$W$3=0,"",2)</f>
        <v>2</v>
      </c>
      <c r="B5" s="50"/>
      <c r="C5" s="60" t="str">
        <f>Vorgaben!A3</f>
        <v>M02</v>
      </c>
      <c r="D5" s="61"/>
      <c r="E5" s="62">
        <f>IF(Rechnen!$L4=0,"",Rechnen!M4)</f>
        <v>6</v>
      </c>
      <c r="F5" s="54">
        <f>IF(Rechnen!$L4=0,"",Rechnen!N4)</f>
        <v>6</v>
      </c>
      <c r="G5" s="63" t="s">
        <v>5</v>
      </c>
      <c r="H5" s="54">
        <f>IF(Rechnen!$L4=0,"",Rechnen!P4)</f>
        <v>8</v>
      </c>
      <c r="I5" s="64">
        <f>IF(Rechnen!$L4=0,"",(F5-H5))</f>
        <v>-2</v>
      </c>
      <c r="J5" s="65">
        <f>IF(Rechnen!$L6=0,"",Rechnen!L6)</f>
        <v>8</v>
      </c>
      <c r="K5" s="58"/>
      <c r="L5" s="58"/>
      <c r="M5" s="58"/>
      <c r="N5" s="58"/>
      <c r="O5" s="58"/>
      <c r="P5" s="58"/>
      <c r="Q5" s="58"/>
      <c r="R5" s="58"/>
    </row>
    <row r="6" spans="1:18" s="59" customFormat="1" ht="15">
      <c r="A6" s="50">
        <f>IF(Rechnen!$W$3=0,"",3)</f>
        <v>3</v>
      </c>
      <c r="B6" s="50"/>
      <c r="C6" s="60" t="str">
        <f>Vorgaben!A4</f>
        <v>M03</v>
      </c>
      <c r="D6" s="61"/>
      <c r="E6" s="62">
        <f>IF(Rechnen!$L5=0,"",Rechnen!M5)</f>
        <v>6</v>
      </c>
      <c r="F6" s="54">
        <f>IF(Rechnen!$L5=0,"",Rechnen!N5)</f>
        <v>6</v>
      </c>
      <c r="G6" s="63" t="s">
        <v>5</v>
      </c>
      <c r="H6" s="54">
        <f>IF(Rechnen!$L5=0,"",Rechnen!P5)</f>
        <v>10</v>
      </c>
      <c r="I6" s="64">
        <f>IF(Rechnen!$L5=0,"",(F6-H6))</f>
        <v>-4</v>
      </c>
      <c r="J6" s="65">
        <f>IF(Rechnen!$L3=0,"",Rechnen!L3)</f>
        <v>8</v>
      </c>
      <c r="K6" s="58"/>
      <c r="L6" s="58"/>
      <c r="M6" s="58"/>
      <c r="N6" s="58"/>
      <c r="O6" s="58"/>
      <c r="P6" s="58"/>
      <c r="Q6" s="58"/>
      <c r="R6" s="58"/>
    </row>
    <row r="7" spans="1:18" s="59" customFormat="1" ht="15">
      <c r="A7" s="50">
        <f>IF(Rechnen!$W$3=0,"",4)</f>
        <v>4</v>
      </c>
      <c r="B7" s="50"/>
      <c r="C7" s="60" t="str">
        <f>Vorgaben!A5</f>
        <v>M04</v>
      </c>
      <c r="D7" s="61"/>
      <c r="E7" s="62">
        <f>IF(Rechnen!$L6=0,"",Rechnen!M6)</f>
        <v>6</v>
      </c>
      <c r="F7" s="54">
        <f>IF(Rechnen!$L6=0,"",Rechnen!N6)</f>
        <v>6</v>
      </c>
      <c r="G7" s="63" t="s">
        <v>5</v>
      </c>
      <c r="H7" s="54">
        <f>IF(Rechnen!$L6=0,"",Rechnen!P6)</f>
        <v>12</v>
      </c>
      <c r="I7" s="64">
        <f>IF(Rechnen!$L6=0,"",(F7-H7))</f>
        <v>-6</v>
      </c>
      <c r="J7" s="65">
        <f>IF(Rechnen!$L7=0,"",Rechnen!L7)</f>
        <v>8</v>
      </c>
      <c r="K7" s="58"/>
      <c r="L7" s="58"/>
      <c r="M7" s="58"/>
      <c r="N7" s="58"/>
      <c r="O7" s="58"/>
      <c r="P7" s="58"/>
      <c r="Q7" s="58"/>
      <c r="R7" s="58"/>
    </row>
    <row r="8" spans="1:18" s="59" customFormat="1" ht="15">
      <c r="A8" s="50">
        <f>IF(Rechnen!$W$3=0,"",5)</f>
        <v>5</v>
      </c>
      <c r="B8" s="50"/>
      <c r="C8" s="60" t="str">
        <f>Vorgaben!A6</f>
        <v>M05</v>
      </c>
      <c r="D8" s="61"/>
      <c r="E8" s="62">
        <f>IF(Rechnen!$L7=0,"",Rechnen!M7)</f>
        <v>6</v>
      </c>
      <c r="F8" s="54">
        <f>IF(Rechnen!$L7=0,"",Rechnen!N7)</f>
        <v>6</v>
      </c>
      <c r="G8" s="63" t="s">
        <v>5</v>
      </c>
      <c r="H8" s="54">
        <f>IF(Rechnen!$L7=0,"",Rechnen!P7)</f>
        <v>14</v>
      </c>
      <c r="I8" s="64">
        <f>IF(Rechnen!$L7=0,"",(F8-H8))</f>
        <v>-8</v>
      </c>
      <c r="J8" s="65">
        <f>IF(Rechnen!$L4=0,"",Rechnen!L4)</f>
        <v>8</v>
      </c>
      <c r="K8" s="58"/>
      <c r="L8" s="58"/>
      <c r="M8" s="58"/>
      <c r="N8" s="58"/>
      <c r="O8" s="58"/>
      <c r="P8" s="58"/>
      <c r="Q8" s="58"/>
      <c r="R8" s="58"/>
    </row>
    <row r="9" spans="1:18" ht="24.75" customHeight="1" thickBot="1">
      <c r="A9" s="80" t="s">
        <v>38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48"/>
      <c r="N9" s="48"/>
      <c r="O9" s="38"/>
      <c r="P9" s="38"/>
      <c r="Q9" s="38"/>
      <c r="R9" s="38"/>
    </row>
    <row r="10" spans="1:18" s="4" customFormat="1" ht="35.25" customHeight="1">
      <c r="A10" s="83" t="s">
        <v>1</v>
      </c>
      <c r="B10" s="84" t="s">
        <v>2</v>
      </c>
      <c r="C10" s="84"/>
      <c r="D10" s="85" t="s">
        <v>6</v>
      </c>
      <c r="E10" s="85"/>
      <c r="F10" s="86"/>
      <c r="G10" s="86"/>
      <c r="H10" s="85" t="s">
        <v>6</v>
      </c>
      <c r="I10" s="85"/>
      <c r="J10" s="87" t="s">
        <v>3</v>
      </c>
      <c r="K10" s="87"/>
      <c r="L10" s="88"/>
      <c r="M10" s="47" t="s">
        <v>9</v>
      </c>
      <c r="N10" s="47" t="s">
        <v>10</v>
      </c>
      <c r="O10" s="38"/>
      <c r="P10" s="38"/>
      <c r="Q10" s="38"/>
      <c r="R10" s="38"/>
    </row>
    <row r="11" spans="1:18" ht="24.75" customHeight="1">
      <c r="A11" s="89">
        <f>Vorgaben!$C$8</f>
        <v>0.4166666666666667</v>
      </c>
      <c r="B11" s="66">
        <v>1</v>
      </c>
      <c r="C11" s="67"/>
      <c r="D11" s="79" t="str">
        <f>Vorgaben!A3</f>
        <v>M02</v>
      </c>
      <c r="E11" s="79"/>
      <c r="F11" s="77" t="s">
        <v>4</v>
      </c>
      <c r="G11" s="77"/>
      <c r="H11" s="76" t="str">
        <f>Vorgaben!A2</f>
        <v>M01</v>
      </c>
      <c r="I11" s="76"/>
      <c r="J11" s="68">
        <v>0</v>
      </c>
      <c r="K11" s="63" t="s">
        <v>5</v>
      </c>
      <c r="L11" s="90">
        <v>1</v>
      </c>
      <c r="M11" s="48">
        <f>IF(OR($J11="",$L11=""),"",IF($J11&lt;$L11,0,IF($J11&gt;$L11,3,1)))</f>
        <v>0</v>
      </c>
      <c r="N11" s="48">
        <f>IF(OR($J11="",$L11=""),"",IF($L11&lt;$J11,0,IF($L11&gt;$J11,3,1)))</f>
        <v>3</v>
      </c>
      <c r="O11" s="38"/>
      <c r="P11" s="38"/>
      <c r="Q11" s="38"/>
      <c r="R11" s="38"/>
    </row>
    <row r="12" spans="1:18" ht="24.75" customHeight="1">
      <c r="A12" s="89">
        <f>A11+Vorgaben!$C$3+Vorgaben!$C$5</f>
        <v>0.42708333333333337</v>
      </c>
      <c r="B12" s="66">
        <v>2</v>
      </c>
      <c r="C12" s="67"/>
      <c r="D12" s="79" t="str">
        <f>Vorgaben!A4</f>
        <v>M03</v>
      </c>
      <c r="E12" s="79"/>
      <c r="F12" s="77" t="s">
        <v>4</v>
      </c>
      <c r="G12" s="77"/>
      <c r="H12" s="76" t="str">
        <f>Vorgaben!A5</f>
        <v>M04</v>
      </c>
      <c r="I12" s="76"/>
      <c r="J12" s="68">
        <v>1</v>
      </c>
      <c r="K12" s="63" t="s">
        <v>5</v>
      </c>
      <c r="L12" s="90">
        <v>1</v>
      </c>
      <c r="M12" s="48">
        <f>IF(OR($J12="",$L12=""),"",IF($J12&lt;$L12,0,IF($J12&gt;$L12,3,1)))</f>
        <v>1</v>
      </c>
      <c r="N12" s="48">
        <f>IF(OR($J12="",$L12=""),"",IF($L12&lt;$J12,0,IF($L12&gt;$J12,3,1)))</f>
        <v>1</v>
      </c>
      <c r="O12" s="38"/>
      <c r="P12" s="38"/>
      <c r="Q12" s="38"/>
      <c r="R12" s="38"/>
    </row>
    <row r="13" spans="1:18" ht="24.75" customHeight="1">
      <c r="A13" s="89">
        <f>A12+Vorgaben!$C$3+Vorgaben!$C$5</f>
        <v>0.43750000000000006</v>
      </c>
      <c r="B13" s="66">
        <v>3</v>
      </c>
      <c r="C13" s="67"/>
      <c r="D13" s="79" t="str">
        <f>Vorgaben!A6</f>
        <v>M05</v>
      </c>
      <c r="E13" s="79"/>
      <c r="F13" s="77" t="s">
        <v>4</v>
      </c>
      <c r="G13" s="77" t="s">
        <v>4</v>
      </c>
      <c r="H13" s="76" t="str">
        <f>Vorgaben!A2</f>
        <v>M01</v>
      </c>
      <c r="I13" s="76"/>
      <c r="J13" s="68">
        <v>0</v>
      </c>
      <c r="K13" s="63" t="s">
        <v>5</v>
      </c>
      <c r="L13" s="90">
        <v>4</v>
      </c>
      <c r="M13" s="48">
        <f>IF(OR($J13="",$L13=""),"",IF($J13&lt;$L13,0,IF($J13&gt;$L13,3,1)))</f>
        <v>0</v>
      </c>
      <c r="N13" s="48">
        <f>IF(OR($J13="",$L13=""),"",IF($L13&lt;$J13,0,IF($L13&gt;$J13,3,1)))</f>
        <v>3</v>
      </c>
      <c r="O13" s="38"/>
      <c r="P13" s="38"/>
      <c r="Q13" s="38"/>
      <c r="R13" s="38"/>
    </row>
    <row r="14" spans="1:18" ht="24.75" customHeight="1">
      <c r="A14" s="89">
        <f>A13+Vorgaben!$C$3+Vorgaben!$C$5</f>
        <v>0.44791666666666674</v>
      </c>
      <c r="B14" s="66">
        <v>4</v>
      </c>
      <c r="C14" s="67"/>
      <c r="D14" s="79" t="str">
        <f>Vorgaben!A3</f>
        <v>M02</v>
      </c>
      <c r="E14" s="79"/>
      <c r="F14" s="77" t="s">
        <v>4</v>
      </c>
      <c r="G14" s="77" t="s">
        <v>4</v>
      </c>
      <c r="H14" s="76" t="str">
        <f>Vorgaben!A4</f>
        <v>M03</v>
      </c>
      <c r="I14" s="76"/>
      <c r="J14" s="68">
        <v>1</v>
      </c>
      <c r="K14" s="63" t="s">
        <v>5</v>
      </c>
      <c r="L14" s="90">
        <v>1</v>
      </c>
      <c r="M14" s="48">
        <f>IF(OR($J14="",$L14=""),"",IF($J14&lt;$L14,0,IF($J14&gt;$L14,3,1)))</f>
        <v>1</v>
      </c>
      <c r="N14" s="48">
        <f>IF(OR($J14="",$L14=""),"",IF($L14&lt;$J14,0,IF($L14&gt;$J14,3,1)))</f>
        <v>1</v>
      </c>
      <c r="O14" s="38"/>
      <c r="P14" s="38"/>
      <c r="Q14" s="38"/>
      <c r="R14" s="38"/>
    </row>
    <row r="15" spans="1:18" ht="24.75" customHeight="1">
      <c r="A15" s="89">
        <f>A14+Vorgaben!$C$3+Vorgaben!$C$5</f>
        <v>0.4583333333333334</v>
      </c>
      <c r="B15" s="66">
        <v>5</v>
      </c>
      <c r="C15" s="67"/>
      <c r="D15" s="79" t="str">
        <f>Vorgaben!A6</f>
        <v>M05</v>
      </c>
      <c r="E15" s="79"/>
      <c r="F15" s="77" t="s">
        <v>4</v>
      </c>
      <c r="G15" s="77" t="s">
        <v>4</v>
      </c>
      <c r="H15" s="76" t="str">
        <f>Vorgaben!A5</f>
        <v>M04</v>
      </c>
      <c r="I15" s="76"/>
      <c r="J15" s="68">
        <v>1</v>
      </c>
      <c r="K15" s="63" t="s">
        <v>5</v>
      </c>
      <c r="L15" s="90">
        <v>1</v>
      </c>
      <c r="M15" s="48">
        <f>IF(OR($J15="",$L15=""),"",IF($J15&lt;$L15,0,IF($J15&gt;$L15,3,1)))</f>
        <v>1</v>
      </c>
      <c r="N15" s="48">
        <f>IF(OR($J15="",$L15=""),"",IF($L15&lt;$J15,0,IF($L15&gt;$J15,3,1)))</f>
        <v>1</v>
      </c>
      <c r="O15" s="38"/>
      <c r="P15" s="38"/>
      <c r="Q15" s="38"/>
      <c r="R15" s="38"/>
    </row>
    <row r="16" spans="1:18" ht="24.75" customHeight="1">
      <c r="A16" s="89">
        <f>A15+Vorgaben!$C$3+Vorgaben!$C$5</f>
        <v>0.4687500000000001</v>
      </c>
      <c r="B16" s="66">
        <v>6</v>
      </c>
      <c r="C16" s="67"/>
      <c r="D16" s="79" t="str">
        <f>Vorgaben!A4</f>
        <v>M03</v>
      </c>
      <c r="E16" s="79"/>
      <c r="F16" s="77" t="s">
        <v>4</v>
      </c>
      <c r="G16" s="77" t="s">
        <v>4</v>
      </c>
      <c r="H16" s="76" t="str">
        <f>Vorgaben!A2</f>
        <v>M01</v>
      </c>
      <c r="I16" s="76"/>
      <c r="J16" s="68">
        <v>0</v>
      </c>
      <c r="K16" s="63" t="s">
        <v>5</v>
      </c>
      <c r="L16" s="90">
        <v>2</v>
      </c>
      <c r="M16" s="48">
        <f>IF(OR($J16="",$L16=""),"",IF($J16&lt;$L16,0,IF($J16&gt;$L16,3,1)))</f>
        <v>0</v>
      </c>
      <c r="N16" s="48">
        <f>IF(OR($J16="",$L16=""),"",IF($L16&lt;$J16,0,IF($L16&gt;$J16,3,1)))</f>
        <v>3</v>
      </c>
      <c r="O16" s="38"/>
      <c r="P16" s="38"/>
      <c r="Q16" s="38"/>
      <c r="R16" s="38"/>
    </row>
    <row r="17" spans="1:18" ht="24.75" customHeight="1">
      <c r="A17" s="89">
        <f>A16+Vorgaben!$C$3+Vorgaben!$C$5</f>
        <v>0.4791666666666668</v>
      </c>
      <c r="B17" s="66">
        <v>7</v>
      </c>
      <c r="C17" s="67"/>
      <c r="D17" s="79" t="str">
        <f>Vorgaben!A3</f>
        <v>M02</v>
      </c>
      <c r="E17" s="79"/>
      <c r="F17" s="77" t="s">
        <v>4</v>
      </c>
      <c r="G17" s="77" t="s">
        <v>4</v>
      </c>
      <c r="H17" s="76" t="str">
        <f>Vorgaben!A5</f>
        <v>M04</v>
      </c>
      <c r="I17" s="76"/>
      <c r="J17" s="68">
        <v>1</v>
      </c>
      <c r="K17" s="63" t="s">
        <v>5</v>
      </c>
      <c r="L17" s="90">
        <v>1</v>
      </c>
      <c r="M17" s="48">
        <f>IF(OR($J17="",$L17=""),"",IF($J17&lt;$L17,0,IF($J17&gt;$L17,3,1)))</f>
        <v>1</v>
      </c>
      <c r="N17" s="48">
        <f>IF(OR($J17="",$L17=""),"",IF($L17&lt;$J17,0,IF($L17&gt;$J17,3,1)))</f>
        <v>1</v>
      </c>
      <c r="O17" s="38"/>
      <c r="P17" s="38"/>
      <c r="Q17" s="38"/>
      <c r="R17" s="38"/>
    </row>
    <row r="18" spans="1:18" ht="24.75" customHeight="1">
      <c r="A18" s="89">
        <f>A17+Vorgaben!$C$3+Vorgaben!$C$5</f>
        <v>0.4895833333333335</v>
      </c>
      <c r="B18" s="66">
        <v>8</v>
      </c>
      <c r="C18" s="67"/>
      <c r="D18" s="79" t="str">
        <f>Vorgaben!A6</f>
        <v>M05</v>
      </c>
      <c r="E18" s="79"/>
      <c r="F18" s="77" t="s">
        <v>4</v>
      </c>
      <c r="G18" s="77" t="s">
        <v>4</v>
      </c>
      <c r="H18" s="76" t="str">
        <f>Vorgaben!A4</f>
        <v>M03</v>
      </c>
      <c r="I18" s="76"/>
      <c r="J18" s="68">
        <v>1</v>
      </c>
      <c r="K18" s="63" t="s">
        <v>5</v>
      </c>
      <c r="L18" s="90">
        <v>1</v>
      </c>
      <c r="M18" s="48">
        <f>IF(OR($J18="",$L18=""),"",IF($J18&lt;$L18,0,IF($J18&gt;$L18,3,1)))</f>
        <v>1</v>
      </c>
      <c r="N18" s="48">
        <f>IF(OR($J18="",$L18=""),"",IF($L18&lt;$J18,0,IF($L18&gt;$J18,3,1)))</f>
        <v>1</v>
      </c>
      <c r="O18" s="38"/>
      <c r="P18" s="38"/>
      <c r="Q18" s="38"/>
      <c r="R18" s="38"/>
    </row>
    <row r="19" spans="1:18" ht="24.75" customHeight="1">
      <c r="A19" s="89">
        <f>A18+Vorgaben!$C$3+Vorgaben!$C$5</f>
        <v>0.5000000000000001</v>
      </c>
      <c r="B19" s="66">
        <v>9</v>
      </c>
      <c r="C19" s="67"/>
      <c r="D19" s="79" t="str">
        <f>Vorgaben!A5</f>
        <v>M04</v>
      </c>
      <c r="E19" s="79"/>
      <c r="F19" s="77" t="s">
        <v>4</v>
      </c>
      <c r="G19" s="77" t="s">
        <v>4</v>
      </c>
      <c r="H19" s="76" t="str">
        <f>Vorgaben!A2</f>
        <v>M01</v>
      </c>
      <c r="I19" s="76"/>
      <c r="J19" s="68">
        <v>0</v>
      </c>
      <c r="K19" s="63" t="s">
        <v>5</v>
      </c>
      <c r="L19" s="90">
        <v>3</v>
      </c>
      <c r="M19" s="48">
        <f>IF(OR($J19="",$L19=""),"",IF($J19&lt;$L19,0,IF($J19&gt;$L19,3,1)))</f>
        <v>0</v>
      </c>
      <c r="N19" s="48">
        <f>IF(OR($J19="",$L19=""),"",IF($L19&lt;$J19,0,IF($L19&gt;$J19,3,1)))</f>
        <v>3</v>
      </c>
      <c r="O19" s="38"/>
      <c r="P19" s="38"/>
      <c r="Q19" s="38"/>
      <c r="R19" s="38"/>
    </row>
    <row r="20" spans="1:18" ht="24.75" customHeight="1" thickBot="1">
      <c r="A20" s="89">
        <f>A19+Vorgaben!$C$3+Vorgaben!$C$5</f>
        <v>0.5104166666666667</v>
      </c>
      <c r="B20" s="92">
        <v>10</v>
      </c>
      <c r="C20" s="93"/>
      <c r="D20" s="100" t="str">
        <f>Vorgaben!A6</f>
        <v>M05</v>
      </c>
      <c r="E20" s="100"/>
      <c r="F20" s="101" t="s">
        <v>4</v>
      </c>
      <c r="G20" s="101" t="s">
        <v>4</v>
      </c>
      <c r="H20" s="102" t="str">
        <f>Vorgaben!A3</f>
        <v>M02</v>
      </c>
      <c r="I20" s="102"/>
      <c r="J20" s="96">
        <v>1</v>
      </c>
      <c r="K20" s="97" t="s">
        <v>5</v>
      </c>
      <c r="L20" s="98">
        <v>1</v>
      </c>
      <c r="M20" s="48">
        <f>IF(OR($J20="",$L20=""),"",IF($J20&lt;$L20,0,IF($J20&gt;$L20,3,1)))</f>
        <v>1</v>
      </c>
      <c r="N20" s="48">
        <f>IF(OR($J20="",$L20=""),"",IF($L20&lt;$J20,0,IF($L20&gt;$J20,3,1)))</f>
        <v>1</v>
      </c>
      <c r="O20" s="38"/>
      <c r="P20" s="38"/>
      <c r="Q20" s="38"/>
      <c r="R20" s="38"/>
    </row>
    <row r="21" spans="1:18" ht="24.75" customHeight="1" thickBot="1">
      <c r="A21" s="99" t="s">
        <v>37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48"/>
      <c r="N21" s="48"/>
      <c r="O21" s="38"/>
      <c r="P21" s="38"/>
      <c r="Q21" s="38"/>
      <c r="R21" s="38"/>
    </row>
    <row r="22" spans="1:18" s="4" customFormat="1" ht="25.5" customHeight="1">
      <c r="A22" s="83" t="s">
        <v>1</v>
      </c>
      <c r="B22" s="84" t="s">
        <v>2</v>
      </c>
      <c r="C22" s="84"/>
      <c r="D22" s="85" t="s">
        <v>6</v>
      </c>
      <c r="E22" s="85"/>
      <c r="F22" s="86"/>
      <c r="G22" s="86"/>
      <c r="H22" s="85" t="s">
        <v>6</v>
      </c>
      <c r="I22" s="85"/>
      <c r="J22" s="87" t="s">
        <v>3</v>
      </c>
      <c r="K22" s="87"/>
      <c r="L22" s="88"/>
      <c r="M22" s="47" t="s">
        <v>9</v>
      </c>
      <c r="N22" s="47" t="s">
        <v>10</v>
      </c>
      <c r="O22" s="38"/>
      <c r="P22" s="38"/>
      <c r="Q22" s="38"/>
      <c r="R22" s="38"/>
    </row>
    <row r="23" spans="1:18" ht="24.75" customHeight="1">
      <c r="A23" s="89">
        <f>Vorgaben!$C$10</f>
        <v>0.5208333333333334</v>
      </c>
      <c r="B23" s="66">
        <v>11</v>
      </c>
      <c r="C23" s="67"/>
      <c r="D23" s="79" t="str">
        <f>Vorgaben!A2</f>
        <v>M01</v>
      </c>
      <c r="E23" s="79"/>
      <c r="F23" s="77" t="s">
        <v>4</v>
      </c>
      <c r="G23" s="77"/>
      <c r="H23" s="72" t="str">
        <f>Vorgaben!A3</f>
        <v>M02</v>
      </c>
      <c r="I23" s="73"/>
      <c r="J23" s="68">
        <v>1</v>
      </c>
      <c r="K23" s="63" t="s">
        <v>5</v>
      </c>
      <c r="L23" s="90">
        <v>0</v>
      </c>
      <c r="M23" s="48">
        <f aca="true" t="shared" si="0" ref="M23:M32">IF(OR($J23="",$L23=""),"",IF($J23&lt;$L23,0,IF($J23&gt;$L23,3,1)))</f>
        <v>3</v>
      </c>
      <c r="N23" s="48">
        <f aca="true" t="shared" si="1" ref="N23:N32">IF(OR($J23="",$L23=""),"",IF($L23&lt;$J23,0,IF($L23&gt;$J23,3,1)))</f>
        <v>0</v>
      </c>
      <c r="O23" s="38"/>
      <c r="P23" s="38"/>
      <c r="Q23" s="38"/>
      <c r="R23" s="38"/>
    </row>
    <row r="24" spans="1:18" ht="24.75" customHeight="1">
      <c r="A24" s="89">
        <f>A23+Vorgaben!$C$3+Vorgaben!$C$5</f>
        <v>0.53125</v>
      </c>
      <c r="B24" s="66">
        <v>12</v>
      </c>
      <c r="C24" s="67"/>
      <c r="D24" s="79" t="str">
        <f>Vorgaben!A5</f>
        <v>M04</v>
      </c>
      <c r="E24" s="79"/>
      <c r="F24" s="77" t="s">
        <v>4</v>
      </c>
      <c r="G24" s="77"/>
      <c r="H24" s="72" t="str">
        <f>Vorgaben!A4</f>
        <v>M03</v>
      </c>
      <c r="I24" s="73"/>
      <c r="J24" s="68">
        <v>1</v>
      </c>
      <c r="K24" s="63" t="s">
        <v>5</v>
      </c>
      <c r="L24" s="90">
        <v>1</v>
      </c>
      <c r="M24" s="48">
        <f t="shared" si="0"/>
        <v>1</v>
      </c>
      <c r="N24" s="48">
        <f t="shared" si="1"/>
        <v>1</v>
      </c>
      <c r="O24" s="38"/>
      <c r="P24" s="38"/>
      <c r="Q24" s="38"/>
      <c r="R24" s="38"/>
    </row>
    <row r="25" spans="1:18" ht="24.75" customHeight="1">
      <c r="A25" s="89">
        <f>A24+Vorgaben!$C$3+Vorgaben!$C$5</f>
        <v>0.5416666666666666</v>
      </c>
      <c r="B25" s="66">
        <v>13</v>
      </c>
      <c r="C25" s="67"/>
      <c r="D25" s="79" t="str">
        <f>Vorgaben!A2</f>
        <v>M01</v>
      </c>
      <c r="E25" s="79"/>
      <c r="F25" s="77" t="s">
        <v>4</v>
      </c>
      <c r="G25" s="77" t="s">
        <v>4</v>
      </c>
      <c r="H25" s="72" t="str">
        <f>Vorgaben!A6</f>
        <v>M05</v>
      </c>
      <c r="I25" s="73"/>
      <c r="J25" s="68">
        <v>4</v>
      </c>
      <c r="K25" s="63" t="s">
        <v>5</v>
      </c>
      <c r="L25" s="90">
        <v>0</v>
      </c>
      <c r="M25" s="48">
        <f t="shared" si="0"/>
        <v>3</v>
      </c>
      <c r="N25" s="48">
        <f t="shared" si="1"/>
        <v>0</v>
      </c>
      <c r="O25" s="38"/>
      <c r="P25" s="38"/>
      <c r="Q25" s="38"/>
      <c r="R25" s="38"/>
    </row>
    <row r="26" spans="1:18" ht="24.75" customHeight="1">
      <c r="A26" s="89">
        <f>A25+Vorgaben!$C$3+Vorgaben!$C$5</f>
        <v>0.5520833333333333</v>
      </c>
      <c r="B26" s="66">
        <v>14</v>
      </c>
      <c r="C26" s="67"/>
      <c r="D26" s="79" t="str">
        <f>Vorgaben!A4</f>
        <v>M03</v>
      </c>
      <c r="E26" s="79"/>
      <c r="F26" s="77" t="s">
        <v>4</v>
      </c>
      <c r="G26" s="77" t="s">
        <v>4</v>
      </c>
      <c r="H26" s="72" t="str">
        <f>Vorgaben!A3</f>
        <v>M02</v>
      </c>
      <c r="I26" s="73"/>
      <c r="J26" s="68">
        <v>1</v>
      </c>
      <c r="K26" s="63" t="s">
        <v>5</v>
      </c>
      <c r="L26" s="90">
        <v>1</v>
      </c>
      <c r="M26" s="48">
        <f t="shared" si="0"/>
        <v>1</v>
      </c>
      <c r="N26" s="48">
        <f t="shared" si="1"/>
        <v>1</v>
      </c>
      <c r="O26" s="38"/>
      <c r="P26" s="38"/>
      <c r="Q26" s="38"/>
      <c r="R26" s="38"/>
    </row>
    <row r="27" spans="1:18" ht="24.75" customHeight="1">
      <c r="A27" s="89">
        <f>A26+Vorgaben!$C$3+Vorgaben!$C$5</f>
        <v>0.5624999999999999</v>
      </c>
      <c r="B27" s="66">
        <v>15</v>
      </c>
      <c r="C27" s="67"/>
      <c r="D27" s="79" t="str">
        <f>Vorgaben!A5</f>
        <v>M04</v>
      </c>
      <c r="E27" s="79"/>
      <c r="F27" s="77" t="s">
        <v>4</v>
      </c>
      <c r="G27" s="77" t="s">
        <v>4</v>
      </c>
      <c r="H27" s="72" t="str">
        <f>Vorgaben!A6</f>
        <v>M05</v>
      </c>
      <c r="I27" s="73"/>
      <c r="J27" s="68">
        <v>1</v>
      </c>
      <c r="K27" s="63" t="s">
        <v>5</v>
      </c>
      <c r="L27" s="90">
        <v>1</v>
      </c>
      <c r="M27" s="48">
        <f t="shared" si="0"/>
        <v>1</v>
      </c>
      <c r="N27" s="48">
        <f t="shared" si="1"/>
        <v>1</v>
      </c>
      <c r="O27" s="38"/>
      <c r="P27" s="38"/>
      <c r="Q27" s="38"/>
      <c r="R27" s="38"/>
    </row>
    <row r="28" spans="1:18" ht="24.75" customHeight="1">
      <c r="A28" s="89">
        <f>A27+Vorgaben!$C$3+Vorgaben!$C$5</f>
        <v>0.5729166666666665</v>
      </c>
      <c r="B28" s="66">
        <v>16</v>
      </c>
      <c r="C28" s="67"/>
      <c r="D28" s="79" t="str">
        <f>Vorgaben!A2</f>
        <v>M01</v>
      </c>
      <c r="E28" s="79"/>
      <c r="F28" s="77" t="s">
        <v>4</v>
      </c>
      <c r="G28" s="77" t="s">
        <v>4</v>
      </c>
      <c r="H28" s="72" t="str">
        <f>Vorgaben!A4</f>
        <v>M03</v>
      </c>
      <c r="I28" s="73"/>
      <c r="J28" s="68">
        <v>2</v>
      </c>
      <c r="K28" s="63" t="s">
        <v>5</v>
      </c>
      <c r="L28" s="90">
        <v>0</v>
      </c>
      <c r="M28" s="48">
        <f t="shared" si="0"/>
        <v>3</v>
      </c>
      <c r="N28" s="48">
        <f t="shared" si="1"/>
        <v>0</v>
      </c>
      <c r="O28" s="38"/>
      <c r="P28" s="38"/>
      <c r="Q28" s="38"/>
      <c r="R28" s="38"/>
    </row>
    <row r="29" spans="1:18" ht="24.75" customHeight="1">
      <c r="A29" s="89">
        <f>A28+Vorgaben!$C$3+Vorgaben!$C$5</f>
        <v>0.5833333333333331</v>
      </c>
      <c r="B29" s="66">
        <v>17</v>
      </c>
      <c r="C29" s="67"/>
      <c r="D29" s="79" t="str">
        <f>Vorgaben!A5</f>
        <v>M04</v>
      </c>
      <c r="E29" s="79"/>
      <c r="F29" s="77" t="s">
        <v>4</v>
      </c>
      <c r="G29" s="77" t="s">
        <v>4</v>
      </c>
      <c r="H29" s="72" t="str">
        <f>Vorgaben!A3</f>
        <v>M02</v>
      </c>
      <c r="I29" s="73"/>
      <c r="J29" s="68">
        <v>1</v>
      </c>
      <c r="K29" s="63" t="s">
        <v>5</v>
      </c>
      <c r="L29" s="90">
        <v>1</v>
      </c>
      <c r="M29" s="48">
        <f t="shared" si="0"/>
        <v>1</v>
      </c>
      <c r="N29" s="48">
        <f t="shared" si="1"/>
        <v>1</v>
      </c>
      <c r="O29" s="38"/>
      <c r="P29" s="38"/>
      <c r="Q29" s="38"/>
      <c r="R29" s="38"/>
    </row>
    <row r="30" spans="1:18" ht="24.75" customHeight="1">
      <c r="A30" s="89">
        <f>A29+Vorgaben!$C$3+Vorgaben!$C$5</f>
        <v>0.5937499999999998</v>
      </c>
      <c r="B30" s="66">
        <v>18</v>
      </c>
      <c r="C30" s="67"/>
      <c r="D30" s="79" t="str">
        <f>Vorgaben!A4</f>
        <v>M03</v>
      </c>
      <c r="E30" s="79"/>
      <c r="F30" s="77" t="s">
        <v>4</v>
      </c>
      <c r="G30" s="77" t="s">
        <v>4</v>
      </c>
      <c r="H30" s="72" t="str">
        <f>Vorgaben!A6</f>
        <v>M05</v>
      </c>
      <c r="I30" s="73"/>
      <c r="J30" s="68">
        <v>1</v>
      </c>
      <c r="K30" s="63" t="s">
        <v>5</v>
      </c>
      <c r="L30" s="90">
        <v>1</v>
      </c>
      <c r="M30" s="48">
        <f t="shared" si="0"/>
        <v>1</v>
      </c>
      <c r="N30" s="48">
        <f t="shared" si="1"/>
        <v>1</v>
      </c>
      <c r="O30" s="38"/>
      <c r="P30" s="38"/>
      <c r="Q30" s="38"/>
      <c r="R30" s="38"/>
    </row>
    <row r="31" spans="1:18" ht="24.75" customHeight="1">
      <c r="A31" s="89">
        <f>A30+Vorgaben!$C$3+Vorgaben!$C$5</f>
        <v>0.6041666666666664</v>
      </c>
      <c r="B31" s="66">
        <v>19</v>
      </c>
      <c r="C31" s="67"/>
      <c r="D31" s="79" t="str">
        <f>Vorgaben!A2</f>
        <v>M01</v>
      </c>
      <c r="E31" s="79"/>
      <c r="F31" s="77" t="s">
        <v>4</v>
      </c>
      <c r="G31" s="77" t="s">
        <v>4</v>
      </c>
      <c r="H31" s="72" t="str">
        <f>Vorgaben!A5</f>
        <v>M04</v>
      </c>
      <c r="I31" s="73"/>
      <c r="J31" s="68">
        <v>3</v>
      </c>
      <c r="K31" s="63" t="s">
        <v>5</v>
      </c>
      <c r="L31" s="90">
        <v>0</v>
      </c>
      <c r="M31" s="48">
        <f t="shared" si="0"/>
        <v>3</v>
      </c>
      <c r="N31" s="48">
        <f t="shared" si="1"/>
        <v>0</v>
      </c>
      <c r="O31" s="38"/>
      <c r="P31" s="38"/>
      <c r="Q31" s="38"/>
      <c r="R31" s="38"/>
    </row>
    <row r="32" spans="1:18" ht="24.75" customHeight="1" thickBot="1">
      <c r="A32" s="91">
        <f>A31+Vorgaben!$C$3+Vorgaben!$C$5</f>
        <v>0.614583333333333</v>
      </c>
      <c r="B32" s="92">
        <v>20</v>
      </c>
      <c r="C32" s="93"/>
      <c r="D32" s="100" t="str">
        <f>Vorgaben!A3</f>
        <v>M02</v>
      </c>
      <c r="E32" s="100"/>
      <c r="F32" s="101" t="s">
        <v>4</v>
      </c>
      <c r="G32" s="101" t="s">
        <v>4</v>
      </c>
      <c r="H32" s="94" t="str">
        <f>Vorgaben!A6</f>
        <v>M05</v>
      </c>
      <c r="I32" s="95"/>
      <c r="J32" s="96">
        <v>1</v>
      </c>
      <c r="K32" s="97" t="s">
        <v>5</v>
      </c>
      <c r="L32" s="98">
        <v>1</v>
      </c>
      <c r="M32" s="48">
        <f t="shared" si="0"/>
        <v>1</v>
      </c>
      <c r="N32" s="48">
        <f t="shared" si="1"/>
        <v>1</v>
      </c>
      <c r="O32" s="38"/>
      <c r="P32" s="38"/>
      <c r="Q32" s="38"/>
      <c r="R32" s="38"/>
    </row>
    <row r="33" spans="1:18" s="4" customFormat="1" ht="15" customHeight="1">
      <c r="A33" s="44"/>
      <c r="B33" s="44"/>
      <c r="C33" s="45"/>
      <c r="D33" s="46"/>
      <c r="E33" s="46"/>
      <c r="F33" s="46"/>
      <c r="G33" s="46"/>
      <c r="H33" s="46"/>
      <c r="I33" s="46"/>
      <c r="J33" s="49"/>
      <c r="K33" s="49"/>
      <c r="L33" s="49"/>
      <c r="M33" s="47"/>
      <c r="N33" s="47"/>
      <c r="O33" s="38"/>
      <c r="P33" s="38"/>
      <c r="Q33" s="38"/>
      <c r="R33" s="38"/>
    </row>
    <row r="34" spans="1:18" s="4" customFormat="1" ht="15" customHeight="1">
      <c r="A34" s="44"/>
      <c r="B34" s="44"/>
      <c r="C34" s="45"/>
      <c r="D34" s="46"/>
      <c r="E34" s="46"/>
      <c r="F34" s="46"/>
      <c r="G34" s="46"/>
      <c r="H34" s="46"/>
      <c r="I34" s="46"/>
      <c r="J34" s="49"/>
      <c r="K34" s="49"/>
      <c r="L34" s="49"/>
      <c r="M34" s="47"/>
      <c r="N34" s="47"/>
      <c r="O34" s="38"/>
      <c r="P34" s="38"/>
      <c r="Q34" s="38"/>
      <c r="R34" s="38"/>
    </row>
    <row r="35" spans="1:18" s="4" customFormat="1" ht="15" customHeight="1">
      <c r="A35" s="44"/>
      <c r="B35" s="44"/>
      <c r="C35" s="45"/>
      <c r="D35" s="46"/>
      <c r="E35" s="46"/>
      <c r="F35" s="46"/>
      <c r="G35" s="46"/>
      <c r="H35" s="46"/>
      <c r="I35" s="46"/>
      <c r="J35" s="49"/>
      <c r="K35" s="49"/>
      <c r="L35" s="49"/>
      <c r="M35" s="47"/>
      <c r="N35" s="47"/>
      <c r="O35" s="38"/>
      <c r="P35" s="38"/>
      <c r="Q35" s="38"/>
      <c r="R35" s="38"/>
    </row>
    <row r="36" spans="1:18" s="4" customFormat="1" ht="15" customHeight="1">
      <c r="A36" s="44"/>
      <c r="B36" s="44"/>
      <c r="C36" s="45"/>
      <c r="D36" s="46"/>
      <c r="E36" s="46"/>
      <c r="F36" s="46"/>
      <c r="G36" s="46"/>
      <c r="H36" s="46"/>
      <c r="I36" s="46"/>
      <c r="J36" s="49"/>
      <c r="K36" s="49"/>
      <c r="L36" s="49"/>
      <c r="M36" s="47"/>
      <c r="N36" s="47"/>
      <c r="O36" s="38"/>
      <c r="P36" s="38"/>
      <c r="Q36" s="38"/>
      <c r="R36" s="38"/>
    </row>
    <row r="37" spans="1:18" s="4" customFormat="1" ht="15" customHeight="1">
      <c r="A37" s="44"/>
      <c r="B37" s="44"/>
      <c r="C37" s="45"/>
      <c r="D37" s="46"/>
      <c r="E37" s="46"/>
      <c r="F37" s="46"/>
      <c r="G37" s="46"/>
      <c r="H37" s="46"/>
      <c r="I37" s="46"/>
      <c r="J37" s="49"/>
      <c r="K37" s="49"/>
      <c r="L37" s="49"/>
      <c r="M37" s="47"/>
      <c r="N37" s="47"/>
      <c r="O37" s="38"/>
      <c r="P37" s="38"/>
      <c r="Q37" s="38"/>
      <c r="R37" s="38"/>
    </row>
    <row r="38" spans="1:18" s="4" customFormat="1" ht="15" customHeight="1">
      <c r="A38" s="44"/>
      <c r="B38" s="44"/>
      <c r="C38" s="45"/>
      <c r="D38" s="46"/>
      <c r="E38" s="46"/>
      <c r="F38" s="46"/>
      <c r="G38" s="46"/>
      <c r="H38" s="46"/>
      <c r="I38" s="46"/>
      <c r="J38" s="49"/>
      <c r="K38" s="49"/>
      <c r="L38" s="49"/>
      <c r="M38" s="47"/>
      <c r="N38" s="47"/>
      <c r="O38" s="38"/>
      <c r="P38" s="38"/>
      <c r="Q38" s="38"/>
      <c r="R38" s="38"/>
    </row>
    <row r="39" spans="1:18" s="4" customFormat="1" ht="15" customHeight="1">
      <c r="A39" s="44"/>
      <c r="B39" s="44"/>
      <c r="C39" s="45"/>
      <c r="D39" s="46"/>
      <c r="E39" s="46"/>
      <c r="F39" s="46"/>
      <c r="G39" s="46"/>
      <c r="H39" s="46"/>
      <c r="I39" s="46"/>
      <c r="J39" s="49"/>
      <c r="K39" s="49"/>
      <c r="L39" s="49"/>
      <c r="M39" s="47"/>
      <c r="N39" s="47"/>
      <c r="O39" s="38"/>
      <c r="P39" s="38"/>
      <c r="Q39" s="38"/>
      <c r="R39" s="38"/>
    </row>
    <row r="40" spans="1:18" s="4" customFormat="1" ht="15" customHeight="1">
      <c r="A40" s="44"/>
      <c r="B40" s="44"/>
      <c r="C40" s="45"/>
      <c r="D40" s="46"/>
      <c r="E40" s="46"/>
      <c r="F40" s="46"/>
      <c r="G40" s="46"/>
      <c r="H40" s="46"/>
      <c r="I40" s="46"/>
      <c r="J40" s="49"/>
      <c r="K40" s="49"/>
      <c r="L40" s="49"/>
      <c r="M40" s="47"/>
      <c r="N40" s="47"/>
      <c r="O40" s="38"/>
      <c r="P40" s="38"/>
      <c r="Q40" s="38"/>
      <c r="R40" s="38"/>
    </row>
    <row r="41" spans="1:18" s="4" customFormat="1" ht="15" customHeight="1">
      <c r="A41" s="44"/>
      <c r="B41" s="44"/>
      <c r="C41" s="45"/>
      <c r="D41" s="46"/>
      <c r="E41" s="46"/>
      <c r="F41" s="46"/>
      <c r="G41" s="46"/>
      <c r="H41" s="46"/>
      <c r="I41" s="46"/>
      <c r="J41" s="49"/>
      <c r="K41" s="49"/>
      <c r="L41" s="49"/>
      <c r="M41" s="47"/>
      <c r="N41" s="47"/>
      <c r="O41" s="38"/>
      <c r="P41" s="38"/>
      <c r="Q41" s="38"/>
      <c r="R41" s="38"/>
    </row>
    <row r="42" spans="1:18" s="4" customFormat="1" ht="15" customHeight="1">
      <c r="A42" s="44"/>
      <c r="B42" s="44"/>
      <c r="C42" s="45"/>
      <c r="D42" s="46"/>
      <c r="E42" s="46"/>
      <c r="F42" s="46"/>
      <c r="G42" s="46"/>
      <c r="H42" s="46"/>
      <c r="I42" s="46"/>
      <c r="J42" s="49"/>
      <c r="K42" s="49"/>
      <c r="L42" s="49"/>
      <c r="M42" s="47"/>
      <c r="N42" s="47"/>
      <c r="O42" s="38"/>
      <c r="P42" s="38"/>
      <c r="Q42" s="38"/>
      <c r="R42" s="38"/>
    </row>
  </sheetData>
  <sheetProtection/>
  <mergeCells count="60">
    <mergeCell ref="D16:E16"/>
    <mergeCell ref="D17:E17"/>
    <mergeCell ref="H18:I18"/>
    <mergeCell ref="D23:E23"/>
    <mergeCell ref="F23:G23"/>
    <mergeCell ref="D24:E24"/>
    <mergeCell ref="F24:G24"/>
    <mergeCell ref="D12:E12"/>
    <mergeCell ref="F12:G12"/>
    <mergeCell ref="H12:I12"/>
    <mergeCell ref="D13:E13"/>
    <mergeCell ref="F13:G13"/>
    <mergeCell ref="D14:E14"/>
    <mergeCell ref="D32:E32"/>
    <mergeCell ref="A21:L21"/>
    <mergeCell ref="A9:L9"/>
    <mergeCell ref="D29:E29"/>
    <mergeCell ref="F29:G29"/>
    <mergeCell ref="D30:E30"/>
    <mergeCell ref="F30:G30"/>
    <mergeCell ref="D26:E26"/>
    <mergeCell ref="F26:G26"/>
    <mergeCell ref="D31:E31"/>
    <mergeCell ref="D22:E22"/>
    <mergeCell ref="H22:I22"/>
    <mergeCell ref="D25:E25"/>
    <mergeCell ref="F25:G25"/>
    <mergeCell ref="J22:L22"/>
    <mergeCell ref="H17:I17"/>
    <mergeCell ref="H20:I20"/>
    <mergeCell ref="H19:I19"/>
    <mergeCell ref="D19:E19"/>
    <mergeCell ref="F19:G19"/>
    <mergeCell ref="F20:G20"/>
    <mergeCell ref="D18:E18"/>
    <mergeCell ref="D11:E11"/>
    <mergeCell ref="F15:G15"/>
    <mergeCell ref="C3:D3"/>
    <mergeCell ref="F3:H3"/>
    <mergeCell ref="H15:I15"/>
    <mergeCell ref="D20:E20"/>
    <mergeCell ref="H13:I13"/>
    <mergeCell ref="D15:E15"/>
    <mergeCell ref="F17:G17"/>
    <mergeCell ref="F18:G18"/>
    <mergeCell ref="F16:G16"/>
    <mergeCell ref="F31:G31"/>
    <mergeCell ref="F32:G32"/>
    <mergeCell ref="J10:L10"/>
    <mergeCell ref="F14:G14"/>
    <mergeCell ref="D10:E10"/>
    <mergeCell ref="H10:I10"/>
    <mergeCell ref="H11:I11"/>
    <mergeCell ref="H16:I16"/>
    <mergeCell ref="H14:I14"/>
    <mergeCell ref="F11:G11"/>
    <mergeCell ref="D27:E27"/>
    <mergeCell ref="F27:G27"/>
    <mergeCell ref="D28:E28"/>
    <mergeCell ref="F28:G28"/>
  </mergeCells>
  <printOptions/>
  <pageMargins left="0.35" right="0.5" top="1.73" bottom="0.19" header="0.33" footer="0.13"/>
  <pageSetup horizontalDpi="300" verticalDpi="300" orientation="portrait" paperSize="9" scale="95" r:id="rId2"/>
  <headerFooter alignWithMargins="0">
    <oddHeader>&amp;C&amp;"Arial,Fett"&amp;14&amp;E?  Blitz - Turnier
&amp;"Times New Roman,Fett Kursiv"&amp;12&amp;E? Verein&amp;"Lucida Handwrit,Standard"&amp;8
&amp;10Stadion - Halle ?&amp;8 &amp;R&amp;11Datum: ?</oddHeader>
  </headerFooter>
  <colBreaks count="1" manualBreakCount="1">
    <brk id="12" max="65535" man="1"/>
  </colBreaks>
  <ignoredErrors>
    <ignoredError sqref="D14 D19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W24"/>
  <sheetViews>
    <sheetView zoomScale="80" zoomScaleNormal="80" zoomScalePageLayoutView="0" workbookViewId="0" topLeftCell="B1">
      <selection activeCell="Q7" sqref="Q7"/>
    </sheetView>
  </sheetViews>
  <sheetFormatPr defaultColWidth="11.421875" defaultRowHeight="12.75"/>
  <cols>
    <col min="1" max="1" width="5.140625" style="8" customWidth="1"/>
    <col min="2" max="2" width="18.7109375" style="9" customWidth="1"/>
    <col min="3" max="3" width="2.28125" style="9" customWidth="1"/>
    <col min="4" max="4" width="18.7109375" style="9" customWidth="1"/>
    <col min="5" max="5" width="4.7109375" style="9" customWidth="1"/>
    <col min="6" max="6" width="2.140625" style="9" customWidth="1"/>
    <col min="7" max="7" width="4.7109375" style="9" customWidth="1"/>
    <col min="8" max="8" width="6.28125" style="9" customWidth="1"/>
    <col min="9" max="9" width="7.00390625" style="9" customWidth="1"/>
    <col min="10" max="10" width="1.7109375" style="9" customWidth="1"/>
    <col min="11" max="11" width="18.7109375" style="6" customWidth="1"/>
    <col min="12" max="12" width="8.28125" style="6" customWidth="1"/>
    <col min="13" max="13" width="5.57421875" style="6" customWidth="1"/>
    <col min="14" max="14" width="5.28125" style="6" customWidth="1"/>
    <col min="15" max="15" width="2.140625" style="6" customWidth="1"/>
    <col min="16" max="16" width="5.421875" style="6" customWidth="1"/>
    <col min="17" max="17" width="5.57421875" style="6" customWidth="1"/>
    <col min="18" max="18" width="2.421875" style="9" customWidth="1"/>
    <col min="19" max="19" width="7.8515625" style="6" customWidth="1"/>
    <col min="20" max="20" width="7.28125" style="6" customWidth="1"/>
    <col min="21" max="22" width="7.421875" style="6" customWidth="1"/>
    <col min="23" max="23" width="8.421875" style="6" customWidth="1"/>
    <col min="24" max="16384" width="11.421875" style="10" customWidth="1"/>
  </cols>
  <sheetData>
    <row r="1" ht="47.25" customHeight="1">
      <c r="W1" s="7"/>
    </row>
    <row r="2" spans="1:23" ht="43.5" customHeight="1">
      <c r="A2" s="11" t="s">
        <v>22</v>
      </c>
      <c r="B2" s="12" t="s">
        <v>6</v>
      </c>
      <c r="C2" s="12"/>
      <c r="D2" s="12" t="s">
        <v>6</v>
      </c>
      <c r="E2" s="81" t="s">
        <v>3</v>
      </c>
      <c r="F2" s="81"/>
      <c r="G2" s="81"/>
      <c r="H2" s="13" t="s">
        <v>23</v>
      </c>
      <c r="I2" s="13" t="s">
        <v>24</v>
      </c>
      <c r="J2" s="14"/>
      <c r="K2" s="15" t="s">
        <v>28</v>
      </c>
      <c r="L2" s="15" t="s">
        <v>25</v>
      </c>
      <c r="M2" s="15" t="s">
        <v>0</v>
      </c>
      <c r="N2" s="82" t="s">
        <v>8</v>
      </c>
      <c r="O2" s="82"/>
      <c r="P2" s="82"/>
      <c r="Q2" s="15" t="s">
        <v>26</v>
      </c>
      <c r="R2" s="14"/>
      <c r="S2" s="6" t="s">
        <v>18</v>
      </c>
      <c r="T2" s="6" t="s">
        <v>19</v>
      </c>
      <c r="U2" s="6" t="s">
        <v>20</v>
      </c>
      <c r="V2" s="6" t="s">
        <v>21</v>
      </c>
      <c r="W2" s="7" t="s">
        <v>27</v>
      </c>
    </row>
    <row r="3" spans="1:23" ht="13.5" customHeight="1">
      <c r="A3" s="16">
        <f>'1 Gruppe 5 Mannschaften'!C11</f>
        <v>0</v>
      </c>
      <c r="B3" s="16" t="str">
        <f>'1 Gruppe 5 Mannschaften'!D11</f>
        <v>M02</v>
      </c>
      <c r="C3" s="17" t="s">
        <v>4</v>
      </c>
      <c r="D3" s="18" t="str">
        <f>'1 Gruppe 5 Mannschaften'!H11</f>
        <v>M01</v>
      </c>
      <c r="E3" s="12">
        <f>IF('1 Gruppe 5 Mannschaften'!J11="","",'1 Gruppe 5 Mannschaften'!J11)</f>
        <v>0</v>
      </c>
      <c r="F3" s="12" t="s">
        <v>5</v>
      </c>
      <c r="G3" s="12">
        <f>IF('1 Gruppe 5 Mannschaften'!L11="","",'1 Gruppe 5 Mannschaften'!L11)</f>
        <v>1</v>
      </c>
      <c r="H3" s="19">
        <f aca="true" t="shared" si="0" ref="H3:H12">IF(OR($E3="",$G3=""),"",IF(E3&gt;G3,3,IF(E3=G3,1,0)))</f>
        <v>0</v>
      </c>
      <c r="I3" s="19">
        <f aca="true" t="shared" si="1" ref="I3:I12">IF(OR($E3="",$G3=""),"",IF(G3&gt;E3,3,IF(E3=G3,1,0)))</f>
        <v>3</v>
      </c>
      <c r="K3" s="20" t="str">
        <f>Vorgaben!A2</f>
        <v>M01</v>
      </c>
      <c r="L3" s="17">
        <f>SUM(S8:S11,S3,T3,U3,V3)</f>
        <v>8</v>
      </c>
      <c r="M3" s="17">
        <f>SUM(I3,I5,I8,I11,H15,H17,H20,H23)</f>
        <v>24</v>
      </c>
      <c r="N3" s="12">
        <f>SUM(G3,G5,G8,G11,E17,E15,E23,E20)</f>
        <v>20</v>
      </c>
      <c r="O3" s="12" t="s">
        <v>5</v>
      </c>
      <c r="P3" s="12">
        <f>SUM(E3,E5,E8,E11,G15,G17,G20,G23)</f>
        <v>0</v>
      </c>
      <c r="Q3" s="12">
        <f>N3-P3</f>
        <v>20</v>
      </c>
      <c r="R3" s="21"/>
      <c r="S3" s="6">
        <f>IF(OR(E3="",G3=""),0,1)</f>
        <v>1</v>
      </c>
      <c r="T3" s="6">
        <f>IF(OR(E5="",G5=""),0,1)</f>
        <v>1</v>
      </c>
      <c r="U3" s="6">
        <f>IF(OR(E8="",G8=""),0,1)</f>
        <v>1</v>
      </c>
      <c r="V3" s="6">
        <f>IF(OR(E11="",G11=""),0,1)</f>
        <v>1</v>
      </c>
      <c r="W3" s="6">
        <f>SUM(L3:L8)/2</f>
        <v>20</v>
      </c>
    </row>
    <row r="4" spans="1:22" ht="13.5" customHeight="1">
      <c r="A4" s="16">
        <f>'1 Gruppe 5 Mannschaften'!C12</f>
        <v>0</v>
      </c>
      <c r="B4" s="16" t="str">
        <f>'1 Gruppe 5 Mannschaften'!D12</f>
        <v>M03</v>
      </c>
      <c r="C4" s="17" t="s">
        <v>4</v>
      </c>
      <c r="D4" s="18" t="str">
        <f>'1 Gruppe 5 Mannschaften'!H12</f>
        <v>M04</v>
      </c>
      <c r="E4" s="12">
        <f>IF('1 Gruppe 5 Mannschaften'!J12="","",'1 Gruppe 5 Mannschaften'!J12)</f>
        <v>1</v>
      </c>
      <c r="F4" s="12" t="s">
        <v>5</v>
      </c>
      <c r="G4" s="12">
        <f>IF('1 Gruppe 5 Mannschaften'!L12="","",'1 Gruppe 5 Mannschaften'!L12)</f>
        <v>1</v>
      </c>
      <c r="H4" s="19">
        <f t="shared" si="0"/>
        <v>1</v>
      </c>
      <c r="I4" s="19">
        <f t="shared" si="1"/>
        <v>1</v>
      </c>
      <c r="K4" s="20" t="str">
        <f>Vorgaben!A3</f>
        <v>M02</v>
      </c>
      <c r="L4" s="17">
        <f>SUM(T8:T12,S4,T4,U4,V4)</f>
        <v>8</v>
      </c>
      <c r="M4" s="17">
        <f>SUM(H3,H6,H9,I12,I15,I18,I21,H24)</f>
        <v>6</v>
      </c>
      <c r="N4" s="12">
        <f>SUM(E3,E6,E9,G12,G15,G18,G21,E24)</f>
        <v>6</v>
      </c>
      <c r="O4" s="12" t="s">
        <v>5</v>
      </c>
      <c r="P4" s="12">
        <f>SUM(G3,G6,G9,E12,E15,E18,E21,G24)</f>
        <v>8</v>
      </c>
      <c r="Q4" s="12">
        <f>N4-P4</f>
        <v>-2</v>
      </c>
      <c r="R4" s="21"/>
      <c r="S4" s="6">
        <f>IF(OR(E3="",G3=""),0,1)</f>
        <v>1</v>
      </c>
      <c r="T4" s="6">
        <f>IF(OR(E6="",G6=""),0,1)</f>
        <v>1</v>
      </c>
      <c r="U4" s="6">
        <f>IF(OR(E9="",G9=""),0,1)</f>
        <v>1</v>
      </c>
      <c r="V4" s="6">
        <f>IF(OR(E12="",G12=""),0,1)</f>
        <v>1</v>
      </c>
    </row>
    <row r="5" spans="1:22" ht="13.5" customHeight="1">
      <c r="A5" s="16">
        <f>'1 Gruppe 5 Mannschaften'!C20</f>
        <v>0</v>
      </c>
      <c r="B5" s="16" t="str">
        <f>'1 Gruppe 5 Mannschaften'!D13</f>
        <v>M05</v>
      </c>
      <c r="C5" s="17" t="s">
        <v>4</v>
      </c>
      <c r="D5" s="18" t="str">
        <f>'1 Gruppe 5 Mannschaften'!H13</f>
        <v>M01</v>
      </c>
      <c r="E5" s="12">
        <f>IF('1 Gruppe 5 Mannschaften'!J13="","",'1 Gruppe 5 Mannschaften'!J13)</f>
        <v>0</v>
      </c>
      <c r="F5" s="12" t="s">
        <v>5</v>
      </c>
      <c r="G5" s="12">
        <f>IF('1 Gruppe 5 Mannschaften'!L13="","",'1 Gruppe 5 Mannschaften'!L13)</f>
        <v>4</v>
      </c>
      <c r="H5" s="19">
        <f t="shared" si="0"/>
        <v>0</v>
      </c>
      <c r="I5" s="19">
        <f t="shared" si="1"/>
        <v>3</v>
      </c>
      <c r="K5" s="20" t="str">
        <f>Vorgaben!A4</f>
        <v>M03</v>
      </c>
      <c r="L5" s="17">
        <f>SUM(U8:U11,S5,T5,U5,V5)</f>
        <v>8</v>
      </c>
      <c r="M5" s="17">
        <f>SUM(H4,I6,H8,I10,I16,H18,I20,H22)</f>
        <v>6</v>
      </c>
      <c r="N5" s="12">
        <f>SUM(E4,G6,E8,G10,G16,E18,G20,E22)</f>
        <v>6</v>
      </c>
      <c r="O5" s="12" t="s">
        <v>5</v>
      </c>
      <c r="P5" s="12">
        <f>SUM(G4,E6,G8,E10,E16,G18,E20,G22)</f>
        <v>10</v>
      </c>
      <c r="Q5" s="12">
        <f>N5-P5</f>
        <v>-4</v>
      </c>
      <c r="R5" s="21"/>
      <c r="S5" s="6">
        <f>IF(OR(E4="",G4=""),0,1)</f>
        <v>1</v>
      </c>
      <c r="T5" s="6">
        <f>IF(OR(E6="",G6=""),0,1)</f>
        <v>1</v>
      </c>
      <c r="U5" s="6">
        <f>IF(OR(E8="",G8=""),0,1)</f>
        <v>1</v>
      </c>
      <c r="V5" s="6">
        <f>IF(OR(E10="",G10=""),0,1)</f>
        <v>1</v>
      </c>
    </row>
    <row r="6" spans="1:22" ht="13.5" customHeight="1">
      <c r="A6" s="16">
        <f>'1 Gruppe 5 Mannschaften'!C19</f>
        <v>0</v>
      </c>
      <c r="B6" s="16" t="str">
        <f>'1 Gruppe 5 Mannschaften'!D14</f>
        <v>M02</v>
      </c>
      <c r="C6" s="17" t="s">
        <v>4</v>
      </c>
      <c r="D6" s="18" t="str">
        <f>'1 Gruppe 5 Mannschaften'!H14</f>
        <v>M03</v>
      </c>
      <c r="E6" s="12">
        <f>IF('1 Gruppe 5 Mannschaften'!J14="","",'1 Gruppe 5 Mannschaften'!J14)</f>
        <v>1</v>
      </c>
      <c r="F6" s="12" t="s">
        <v>5</v>
      </c>
      <c r="G6" s="12">
        <f>IF('1 Gruppe 5 Mannschaften'!L14="","",'1 Gruppe 5 Mannschaften'!L14)</f>
        <v>1</v>
      </c>
      <c r="H6" s="19">
        <f t="shared" si="0"/>
        <v>1</v>
      </c>
      <c r="I6" s="19">
        <f t="shared" si="1"/>
        <v>1</v>
      </c>
      <c r="K6" s="20" t="str">
        <f>Vorgaben!A5</f>
        <v>M04</v>
      </c>
      <c r="L6" s="17">
        <f>SUM(V8:V11,S6,T6,U6,V6)</f>
        <v>8</v>
      </c>
      <c r="M6" s="17">
        <f>SUM(I4,I7,I9,H11,H16,H19,H21,I23)</f>
        <v>6</v>
      </c>
      <c r="N6" s="12">
        <f>SUM(G4,G7,G9,E11,E16,E19,E21,G23)</f>
        <v>6</v>
      </c>
      <c r="O6" s="12" t="s">
        <v>5</v>
      </c>
      <c r="P6" s="12">
        <f>SUM(E4,E7,E9,G11,G16,G19,G21,E23)</f>
        <v>12</v>
      </c>
      <c r="Q6" s="12">
        <f>N6-P6</f>
        <v>-6</v>
      </c>
      <c r="R6" s="21"/>
      <c r="S6" s="6">
        <f>IF(OR(E4="",G4=""),0,1)</f>
        <v>1</v>
      </c>
      <c r="T6" s="6">
        <f>IF(OR(E7="",G7=""),0,1)</f>
        <v>1</v>
      </c>
      <c r="U6" s="6">
        <f>IF(OR(E9="",G9=""),0,1)</f>
        <v>1</v>
      </c>
      <c r="V6" s="6">
        <f>IF(OR(E11="",G11=""),0,1)</f>
        <v>1</v>
      </c>
    </row>
    <row r="7" spans="1:22" ht="13.5" customHeight="1">
      <c r="A7" s="16">
        <f>'1 Gruppe 5 Mannschaften'!C15</f>
        <v>0</v>
      </c>
      <c r="B7" s="16" t="str">
        <f>'1 Gruppe 5 Mannschaften'!D15</f>
        <v>M05</v>
      </c>
      <c r="C7" s="17" t="s">
        <v>4</v>
      </c>
      <c r="D7" s="18" t="str">
        <f>'1 Gruppe 5 Mannschaften'!H15</f>
        <v>M04</v>
      </c>
      <c r="E7" s="12">
        <f>IF('1 Gruppe 5 Mannschaften'!J15="","",'1 Gruppe 5 Mannschaften'!J15)</f>
        <v>1</v>
      </c>
      <c r="F7" s="12" t="s">
        <v>5</v>
      </c>
      <c r="G7" s="12">
        <f>IF('1 Gruppe 5 Mannschaften'!L15="","",'1 Gruppe 5 Mannschaften'!L15)</f>
        <v>1</v>
      </c>
      <c r="H7" s="19">
        <f t="shared" si="0"/>
        <v>1</v>
      </c>
      <c r="I7" s="19">
        <f t="shared" si="1"/>
        <v>1</v>
      </c>
      <c r="K7" s="20" t="str">
        <f>Vorgaben!A6</f>
        <v>M05</v>
      </c>
      <c r="L7" s="17">
        <f>SUM(W8:W11,S7,T7,U7,V7)</f>
        <v>8</v>
      </c>
      <c r="M7" s="17">
        <f>SUM(H5,H7,H10,H12,I17,I19,I22,I24)</f>
        <v>6</v>
      </c>
      <c r="N7" s="12">
        <f>SUM(E5,E7,E10,E12,G17,G19,G22,G24)</f>
        <v>6</v>
      </c>
      <c r="O7" s="12" t="s">
        <v>5</v>
      </c>
      <c r="P7" s="12">
        <f>SUM(G5,G7,G10,G12,E17,E19,E22,E24)</f>
        <v>14</v>
      </c>
      <c r="Q7" s="12">
        <f>N7-P7</f>
        <v>-8</v>
      </c>
      <c r="R7" s="23"/>
      <c r="S7" s="6">
        <f>IF(OR(E5="",G5=""),0,1)</f>
        <v>1</v>
      </c>
      <c r="T7" s="6">
        <f>IF(OR(E7="",G7=""),0,1)</f>
        <v>1</v>
      </c>
      <c r="U7" s="6">
        <f>IF(OR(E10="",G10=""),0,1)</f>
        <v>1</v>
      </c>
      <c r="V7" s="6">
        <f>IF(OR(E12="",G12=""),0,1)</f>
        <v>1</v>
      </c>
    </row>
    <row r="8" spans="1:23" ht="13.5" customHeight="1">
      <c r="A8" s="16">
        <f>'1 Gruppe 5 Mannschaften'!C16</f>
        <v>0</v>
      </c>
      <c r="B8" s="16" t="str">
        <f>'1 Gruppe 5 Mannschaften'!D16</f>
        <v>M03</v>
      </c>
      <c r="C8" s="17" t="s">
        <v>4</v>
      </c>
      <c r="D8" s="18" t="str">
        <f>'1 Gruppe 5 Mannschaften'!H16</f>
        <v>M01</v>
      </c>
      <c r="E8" s="12">
        <f>IF('1 Gruppe 5 Mannschaften'!J16="","",'1 Gruppe 5 Mannschaften'!J16)</f>
        <v>0</v>
      </c>
      <c r="F8" s="12" t="s">
        <v>5</v>
      </c>
      <c r="G8" s="12">
        <f>IF('1 Gruppe 5 Mannschaften'!L16="","",'1 Gruppe 5 Mannschaften'!L16)</f>
        <v>2</v>
      </c>
      <c r="H8" s="19">
        <f t="shared" si="0"/>
        <v>0</v>
      </c>
      <c r="I8" s="19">
        <f t="shared" si="1"/>
        <v>3</v>
      </c>
      <c r="L8" s="17"/>
      <c r="M8" s="17"/>
      <c r="N8" s="12"/>
      <c r="O8" s="12"/>
      <c r="Q8" s="81" t="s">
        <v>39</v>
      </c>
      <c r="R8" s="81"/>
      <c r="S8" s="6">
        <f>IF(OR(E15="",G15=""),0,1)</f>
        <v>1</v>
      </c>
      <c r="T8" s="6">
        <f>IF(OR(E15="",G15=""),0,1)</f>
        <v>1</v>
      </c>
      <c r="U8" s="6">
        <f>IF(OR(E16="",G16=""),0,1)</f>
        <v>1</v>
      </c>
      <c r="V8" s="6">
        <f>IF(OR(E16="",G16=""),0,1)</f>
        <v>1</v>
      </c>
      <c r="W8" s="6">
        <f>IF(OR(E19="",G19=""),0,1)</f>
        <v>1</v>
      </c>
    </row>
    <row r="9" spans="1:23" ht="13.5" customHeight="1">
      <c r="A9" s="16">
        <f>'1 Gruppe 5 Mannschaften'!C17</f>
        <v>0</v>
      </c>
      <c r="B9" s="16" t="str">
        <f>'1 Gruppe 5 Mannschaften'!D17</f>
        <v>M02</v>
      </c>
      <c r="C9" s="17" t="s">
        <v>4</v>
      </c>
      <c r="D9" s="18" t="str">
        <f>'1 Gruppe 5 Mannschaften'!H17</f>
        <v>M04</v>
      </c>
      <c r="E9" s="12">
        <f>IF('1 Gruppe 5 Mannschaften'!J17="","",'1 Gruppe 5 Mannschaften'!J17)</f>
        <v>1</v>
      </c>
      <c r="F9" s="12" t="s">
        <v>5</v>
      </c>
      <c r="G9" s="12">
        <f>IF('1 Gruppe 5 Mannschaften'!L17="","",'1 Gruppe 5 Mannschaften'!L17)</f>
        <v>1</v>
      </c>
      <c r="H9" s="19">
        <f t="shared" si="0"/>
        <v>1</v>
      </c>
      <c r="I9" s="19">
        <f t="shared" si="1"/>
        <v>1</v>
      </c>
      <c r="Q9" s="81" t="s">
        <v>40</v>
      </c>
      <c r="R9" s="81"/>
      <c r="S9" s="6">
        <f>IF(OR(E17="",G17=""),0,1)</f>
        <v>1</v>
      </c>
      <c r="T9" s="6">
        <f>IF(OR(E18="",G18=""),0,1)</f>
        <v>1</v>
      </c>
      <c r="U9" s="6">
        <f>IF(OR(E18="",G18=""),0,1)</f>
        <v>1</v>
      </c>
      <c r="V9" s="6">
        <f>IF(OR(E19="",G19=""),0,1)</f>
        <v>1</v>
      </c>
      <c r="W9" s="6">
        <f>IF(OR(E17="",G17=""),0,1)</f>
        <v>1</v>
      </c>
    </row>
    <row r="10" spans="1:23" ht="13.5" customHeight="1">
      <c r="A10" s="16">
        <f>'1 Gruppe 5 Mannschaften'!C18</f>
        <v>0</v>
      </c>
      <c r="B10" s="16" t="str">
        <f>'1 Gruppe 5 Mannschaften'!D18</f>
        <v>M05</v>
      </c>
      <c r="C10" s="17" t="s">
        <v>4</v>
      </c>
      <c r="D10" s="18" t="str">
        <f>'1 Gruppe 5 Mannschaften'!H18</f>
        <v>M03</v>
      </c>
      <c r="E10" s="12">
        <f>IF('1 Gruppe 5 Mannschaften'!J18="","",'1 Gruppe 5 Mannschaften'!J18)</f>
        <v>1</v>
      </c>
      <c r="F10" s="12" t="s">
        <v>5</v>
      </c>
      <c r="G10" s="12">
        <f>IF('1 Gruppe 5 Mannschaften'!L18="","",'1 Gruppe 5 Mannschaften'!L18)</f>
        <v>1</v>
      </c>
      <c r="H10" s="19">
        <f t="shared" si="0"/>
        <v>1</v>
      </c>
      <c r="I10" s="19">
        <f t="shared" si="1"/>
        <v>1</v>
      </c>
      <c r="Q10" s="81" t="s">
        <v>41</v>
      </c>
      <c r="R10" s="81"/>
      <c r="S10" s="6">
        <f>IF(OR(E20="",G20=""),0,1)</f>
        <v>1</v>
      </c>
      <c r="T10" s="6">
        <f>IF(OR(E21="",G21=""),0,1)</f>
        <v>1</v>
      </c>
      <c r="U10" s="6">
        <f>IF(OR(E20="",G20=""),0,1)</f>
        <v>1</v>
      </c>
      <c r="V10" s="6">
        <f>IF(OR(E21="",G21=""),0,1)</f>
        <v>1</v>
      </c>
      <c r="W10" s="6">
        <f>IF(OR(E22="",G22=""),0,1)</f>
        <v>1</v>
      </c>
    </row>
    <row r="11" spans="1:23" ht="13.5" customHeight="1">
      <c r="A11" s="16">
        <f>'1 Gruppe 5 Mannschaften'!C14</f>
        <v>0</v>
      </c>
      <c r="B11" s="16" t="str">
        <f>'1 Gruppe 5 Mannschaften'!D19</f>
        <v>M04</v>
      </c>
      <c r="C11" s="17" t="s">
        <v>4</v>
      </c>
      <c r="D11" s="18" t="str">
        <f>'1 Gruppe 5 Mannschaften'!H19</f>
        <v>M01</v>
      </c>
      <c r="E11" s="12">
        <f>IF('1 Gruppe 5 Mannschaften'!J19="","",'1 Gruppe 5 Mannschaften'!J19)</f>
        <v>0</v>
      </c>
      <c r="F11" s="12" t="s">
        <v>5</v>
      </c>
      <c r="G11" s="12">
        <f>IF('1 Gruppe 5 Mannschaften'!L19="","",'1 Gruppe 5 Mannschaften'!L19)</f>
        <v>3</v>
      </c>
      <c r="H11" s="19">
        <f t="shared" si="0"/>
        <v>0</v>
      </c>
      <c r="I11" s="19">
        <f t="shared" si="1"/>
        <v>3</v>
      </c>
      <c r="J11" s="25"/>
      <c r="Q11" s="81" t="s">
        <v>42</v>
      </c>
      <c r="R11" s="81"/>
      <c r="S11" s="6">
        <f>IF(OR(E23="",G23=""),0,1)</f>
        <v>1</v>
      </c>
      <c r="T11" s="6">
        <f>IF(OR(E24="",G24=""),0,1)</f>
        <v>1</v>
      </c>
      <c r="U11" s="6">
        <f>IF(OR(E22="",G22=""),0,1)</f>
        <v>1</v>
      </c>
      <c r="V11" s="6">
        <f>IF(OR(E23="",G23=""),0,1)</f>
        <v>1</v>
      </c>
      <c r="W11" s="6">
        <f>IF(OR(E24="",G24=""),0,1)</f>
        <v>1</v>
      </c>
    </row>
    <row r="12" spans="1:18" ht="13.5" customHeight="1">
      <c r="A12" s="16">
        <f>'1 Gruppe 5 Mannschaften'!C13</f>
        <v>0</v>
      </c>
      <c r="B12" s="16" t="str">
        <f>'1 Gruppe 5 Mannschaften'!D20</f>
        <v>M05</v>
      </c>
      <c r="C12" s="17" t="s">
        <v>4</v>
      </c>
      <c r="D12" s="18" t="str">
        <f>'1 Gruppe 5 Mannschaften'!H20</f>
        <v>M02</v>
      </c>
      <c r="E12" s="12">
        <f>IF('1 Gruppe 5 Mannschaften'!J20="","",'1 Gruppe 5 Mannschaften'!J20)</f>
        <v>1</v>
      </c>
      <c r="F12" s="12" t="s">
        <v>5</v>
      </c>
      <c r="G12" s="12">
        <f>IF('1 Gruppe 5 Mannschaften'!L20="","",'1 Gruppe 5 Mannschaften'!L20)</f>
        <v>1</v>
      </c>
      <c r="H12" s="19">
        <f t="shared" si="0"/>
        <v>1</v>
      </c>
      <c r="I12" s="19">
        <f t="shared" si="1"/>
        <v>1</v>
      </c>
      <c r="R12" s="6"/>
    </row>
    <row r="13" spans="2:18" ht="13.5" customHeight="1">
      <c r="B13" s="16"/>
      <c r="C13" s="17"/>
      <c r="D13" s="18"/>
      <c r="E13" s="12"/>
      <c r="F13" s="12"/>
      <c r="G13" s="12"/>
      <c r="H13" s="19"/>
      <c r="I13" s="19"/>
      <c r="R13" s="6"/>
    </row>
    <row r="14" spans="2:18" ht="13.5" customHeight="1">
      <c r="B14" s="16"/>
      <c r="C14" s="17"/>
      <c r="D14" s="18"/>
      <c r="E14" s="12"/>
      <c r="F14" s="12"/>
      <c r="G14" s="12"/>
      <c r="H14" s="19"/>
      <c r="I14" s="19"/>
      <c r="R14" s="6"/>
    </row>
    <row r="15" spans="2:23" ht="13.5" customHeight="1">
      <c r="B15" s="16" t="str">
        <f>'1 Gruppe 5 Mannschaften'!D23</f>
        <v>M01</v>
      </c>
      <c r="C15" s="17" t="s">
        <v>4</v>
      </c>
      <c r="D15" s="18" t="str">
        <f>'1 Gruppe 5 Mannschaften'!H23</f>
        <v>M02</v>
      </c>
      <c r="E15" s="12">
        <f>IF('1 Gruppe 5 Mannschaften'!J23="","",'1 Gruppe 5 Mannschaften'!J23)</f>
        <v>1</v>
      </c>
      <c r="F15" s="12" t="s">
        <v>5</v>
      </c>
      <c r="G15" s="12">
        <f>IF('1 Gruppe 5 Mannschaften'!L23="","",'1 Gruppe 5 Mannschaften'!L23)</f>
        <v>0</v>
      </c>
      <c r="H15" s="19">
        <f>IF(OR($E15="",$G15=""),"",IF(E15&gt;G15,3,IF(E15=G15,1,0)))</f>
        <v>3</v>
      </c>
      <c r="I15" s="19">
        <f aca="true" t="shared" si="2" ref="I15:I24">IF(OR($E15="",$G15=""),"",IF(G15&gt;E15,3,IF(E15=G15,1,0)))</f>
        <v>0</v>
      </c>
      <c r="R15" s="6"/>
      <c r="W15" s="22"/>
    </row>
    <row r="16" spans="2:23" ht="13.5" customHeight="1">
      <c r="B16" s="16" t="str">
        <f>'1 Gruppe 5 Mannschaften'!D24</f>
        <v>M04</v>
      </c>
      <c r="C16" s="17" t="s">
        <v>4</v>
      </c>
      <c r="D16" s="18" t="str">
        <f>'1 Gruppe 5 Mannschaften'!H24</f>
        <v>M03</v>
      </c>
      <c r="E16" s="12">
        <f>IF('1 Gruppe 5 Mannschaften'!J24="","",'1 Gruppe 5 Mannschaften'!J24)</f>
        <v>1</v>
      </c>
      <c r="F16" s="12" t="s">
        <v>5</v>
      </c>
      <c r="G16" s="12">
        <f>IF('1 Gruppe 5 Mannschaften'!L24="","",'1 Gruppe 5 Mannschaften'!L24)</f>
        <v>1</v>
      </c>
      <c r="H16" s="19">
        <f aca="true" t="shared" si="3" ref="H16:H24">IF(OR($E16="",$G16=""),"",IF(E16&gt;G16,3,IF(E16=G16,1,0)))</f>
        <v>1</v>
      </c>
      <c r="I16" s="19">
        <f t="shared" si="2"/>
        <v>1</v>
      </c>
      <c r="R16" s="6"/>
      <c r="W16" s="22"/>
    </row>
    <row r="17" spans="2:23" ht="13.5" customHeight="1">
      <c r="B17" s="16" t="str">
        <f>'1 Gruppe 5 Mannschaften'!D25</f>
        <v>M01</v>
      </c>
      <c r="C17" s="17" t="s">
        <v>4</v>
      </c>
      <c r="D17" s="18" t="str">
        <f>'1 Gruppe 5 Mannschaften'!H25</f>
        <v>M05</v>
      </c>
      <c r="E17" s="12">
        <f>IF('1 Gruppe 5 Mannschaften'!J25="","",'1 Gruppe 5 Mannschaften'!J25)</f>
        <v>4</v>
      </c>
      <c r="F17" s="12" t="s">
        <v>5</v>
      </c>
      <c r="G17" s="12">
        <f>IF('1 Gruppe 5 Mannschaften'!L25="","",'1 Gruppe 5 Mannschaften'!L25)</f>
        <v>0</v>
      </c>
      <c r="H17" s="19">
        <f t="shared" si="3"/>
        <v>3</v>
      </c>
      <c r="I17" s="19">
        <f t="shared" si="2"/>
        <v>0</v>
      </c>
      <c r="R17" s="6"/>
      <c r="W17" s="24"/>
    </row>
    <row r="18" spans="2:18" ht="12.75">
      <c r="B18" s="16" t="str">
        <f>'1 Gruppe 5 Mannschaften'!D26</f>
        <v>M03</v>
      </c>
      <c r="C18" s="17" t="s">
        <v>4</v>
      </c>
      <c r="D18" s="18" t="str">
        <f>'1 Gruppe 5 Mannschaften'!H26</f>
        <v>M02</v>
      </c>
      <c r="E18" s="12">
        <f>IF('1 Gruppe 5 Mannschaften'!J26="","",'1 Gruppe 5 Mannschaften'!J26)</f>
        <v>1</v>
      </c>
      <c r="F18" s="12" t="s">
        <v>5</v>
      </c>
      <c r="G18" s="12">
        <f>IF('1 Gruppe 5 Mannschaften'!L26="","",'1 Gruppe 5 Mannschaften'!L26)</f>
        <v>1</v>
      </c>
      <c r="H18" s="19">
        <f t="shared" si="3"/>
        <v>1</v>
      </c>
      <c r="I18" s="19">
        <f t="shared" si="2"/>
        <v>1</v>
      </c>
      <c r="R18" s="6"/>
    </row>
    <row r="19" spans="2:9" ht="12.75">
      <c r="B19" s="16" t="str">
        <f>'1 Gruppe 5 Mannschaften'!D27</f>
        <v>M04</v>
      </c>
      <c r="C19" s="17" t="s">
        <v>4</v>
      </c>
      <c r="D19" s="18" t="str">
        <f>'1 Gruppe 5 Mannschaften'!H27</f>
        <v>M05</v>
      </c>
      <c r="E19" s="12">
        <f>IF('1 Gruppe 5 Mannschaften'!J27="","",'1 Gruppe 5 Mannschaften'!J27)</f>
        <v>1</v>
      </c>
      <c r="F19" s="12" t="s">
        <v>5</v>
      </c>
      <c r="G19" s="12">
        <f>IF('1 Gruppe 5 Mannschaften'!L27="","",'1 Gruppe 5 Mannschaften'!L27)</f>
        <v>1</v>
      </c>
      <c r="H19" s="19">
        <f t="shared" si="3"/>
        <v>1</v>
      </c>
      <c r="I19" s="19">
        <f t="shared" si="2"/>
        <v>1</v>
      </c>
    </row>
    <row r="20" spans="2:9" ht="12.75">
      <c r="B20" s="16" t="str">
        <f>'1 Gruppe 5 Mannschaften'!D28</f>
        <v>M01</v>
      </c>
      <c r="C20" s="17" t="s">
        <v>4</v>
      </c>
      <c r="D20" s="18" t="str">
        <f>'1 Gruppe 5 Mannschaften'!H28</f>
        <v>M03</v>
      </c>
      <c r="E20" s="12">
        <f>IF('1 Gruppe 5 Mannschaften'!J28="","",'1 Gruppe 5 Mannschaften'!J28)</f>
        <v>2</v>
      </c>
      <c r="F20" s="12" t="s">
        <v>5</v>
      </c>
      <c r="G20" s="12">
        <f>IF('1 Gruppe 5 Mannschaften'!L28="","",'1 Gruppe 5 Mannschaften'!L28)</f>
        <v>0</v>
      </c>
      <c r="H20" s="19">
        <f t="shared" si="3"/>
        <v>3</v>
      </c>
      <c r="I20" s="19">
        <f t="shared" si="2"/>
        <v>0</v>
      </c>
    </row>
    <row r="21" spans="2:9" ht="12.75">
      <c r="B21" s="16" t="str">
        <f>'1 Gruppe 5 Mannschaften'!D29</f>
        <v>M04</v>
      </c>
      <c r="C21" s="17" t="s">
        <v>4</v>
      </c>
      <c r="D21" s="18" t="str">
        <f>'1 Gruppe 5 Mannschaften'!H29</f>
        <v>M02</v>
      </c>
      <c r="E21" s="12">
        <f>IF('1 Gruppe 5 Mannschaften'!J29="","",'1 Gruppe 5 Mannschaften'!J29)</f>
        <v>1</v>
      </c>
      <c r="F21" s="12" t="s">
        <v>5</v>
      </c>
      <c r="G21" s="12">
        <f>IF('1 Gruppe 5 Mannschaften'!L29="","",'1 Gruppe 5 Mannschaften'!L29)</f>
        <v>1</v>
      </c>
      <c r="H21" s="19">
        <f t="shared" si="3"/>
        <v>1</v>
      </c>
      <c r="I21" s="19">
        <f t="shared" si="2"/>
        <v>1</v>
      </c>
    </row>
    <row r="22" spans="2:9" ht="12.75">
      <c r="B22" s="16" t="str">
        <f>'1 Gruppe 5 Mannschaften'!D30</f>
        <v>M03</v>
      </c>
      <c r="C22" s="17" t="s">
        <v>4</v>
      </c>
      <c r="D22" s="18" t="str">
        <f>'1 Gruppe 5 Mannschaften'!H30</f>
        <v>M05</v>
      </c>
      <c r="E22" s="12">
        <f>IF('1 Gruppe 5 Mannschaften'!J30="","",'1 Gruppe 5 Mannschaften'!J30)</f>
        <v>1</v>
      </c>
      <c r="F22" s="12" t="s">
        <v>5</v>
      </c>
      <c r="G22" s="12">
        <f>IF('1 Gruppe 5 Mannschaften'!L30="","",'1 Gruppe 5 Mannschaften'!L30)</f>
        <v>1</v>
      </c>
      <c r="H22" s="19">
        <f t="shared" si="3"/>
        <v>1</v>
      </c>
      <c r="I22" s="19">
        <f t="shared" si="2"/>
        <v>1</v>
      </c>
    </row>
    <row r="23" spans="2:9" ht="12.75">
      <c r="B23" s="16" t="str">
        <f>'1 Gruppe 5 Mannschaften'!D31</f>
        <v>M01</v>
      </c>
      <c r="C23" s="17" t="s">
        <v>4</v>
      </c>
      <c r="D23" s="18" t="str">
        <f>'1 Gruppe 5 Mannschaften'!H31</f>
        <v>M04</v>
      </c>
      <c r="E23" s="12">
        <f>IF('1 Gruppe 5 Mannschaften'!J31="","",'1 Gruppe 5 Mannschaften'!J31)</f>
        <v>3</v>
      </c>
      <c r="F23" s="12" t="s">
        <v>5</v>
      </c>
      <c r="G23" s="12">
        <f>IF('1 Gruppe 5 Mannschaften'!L31="","",'1 Gruppe 5 Mannschaften'!L31)</f>
        <v>0</v>
      </c>
      <c r="H23" s="19">
        <f t="shared" si="3"/>
        <v>3</v>
      </c>
      <c r="I23" s="19">
        <f t="shared" si="2"/>
        <v>0</v>
      </c>
    </row>
    <row r="24" spans="2:9" ht="12.75">
      <c r="B24" s="16" t="str">
        <f>'1 Gruppe 5 Mannschaften'!D32</f>
        <v>M02</v>
      </c>
      <c r="C24" s="17" t="s">
        <v>4</v>
      </c>
      <c r="D24" s="18" t="str">
        <f>'1 Gruppe 5 Mannschaften'!H32</f>
        <v>M05</v>
      </c>
      <c r="E24" s="12">
        <f>IF('1 Gruppe 5 Mannschaften'!J32="","",'1 Gruppe 5 Mannschaften'!J32)</f>
        <v>1</v>
      </c>
      <c r="F24" s="12" t="s">
        <v>5</v>
      </c>
      <c r="G24" s="12">
        <f>IF('1 Gruppe 5 Mannschaften'!L32="","",'1 Gruppe 5 Mannschaften'!L32)</f>
        <v>1</v>
      </c>
      <c r="H24" s="19">
        <f t="shared" si="3"/>
        <v>1</v>
      </c>
      <c r="I24" s="19">
        <f t="shared" si="2"/>
        <v>1</v>
      </c>
    </row>
  </sheetData>
  <sheetProtection password="E760" sheet="1" objects="1" scenarios="1" selectLockedCells="1" selectUnlockedCells="1"/>
  <mergeCells count="6">
    <mergeCell ref="E2:G2"/>
    <mergeCell ref="N2:P2"/>
    <mergeCell ref="Q8:R8"/>
    <mergeCell ref="Q9:R9"/>
    <mergeCell ref="Q10:R10"/>
    <mergeCell ref="Q11:R11"/>
  </mergeCells>
  <printOptions/>
  <pageMargins left="0.3937007874015748" right="0.3937007874015748" top="1.53" bottom="0.984251968503937" header="0.48" footer="0.5118110236220472"/>
  <pageSetup horizontalDpi="600" verticalDpi="600" orientation="portrait" paperSize="9" r:id="rId1"/>
  <headerFooter alignWithMargins="0">
    <oddHeader>&amp;C&amp;"Arial,Fett Kursiv"&amp;16&amp;E? Jugend - Turnier&amp;"Arial,Standard"&amp;10&amp;E
&amp;"Arial,Fett Kursiv"&amp;14VfB Wiesloch&amp;"Arial,Standard"&amp;10
&amp;12Stadionhalle - Wiesloch &amp;R&amp;"Arial,Fett"&amp;12Datum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Wickenhäuser, Eugen</dc:creator>
  <cp:keywords/>
  <dc:description/>
  <cp:lastModifiedBy>Eugen Wickenhäuser</cp:lastModifiedBy>
  <cp:lastPrinted>2024-02-21T20:03:22Z</cp:lastPrinted>
  <dcterms:created xsi:type="dcterms:W3CDTF">1999-01-27T19:57:19Z</dcterms:created>
  <dcterms:modified xsi:type="dcterms:W3CDTF">2024-02-21T20:03:54Z</dcterms:modified>
  <cp:category/>
  <cp:version/>
  <cp:contentType/>
  <cp:contentStatus/>
</cp:coreProperties>
</file>