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65524" yWindow="65524" windowWidth="11976" windowHeight="6168" activeTab="1"/>
  </bookViews>
  <sheets>
    <sheet name="Info" sheetId="1" r:id="rId1"/>
    <sheet name="Hauptmenue" sheetId="2" r:id="rId2"/>
    <sheet name="Gruppen-Tabellen" sheetId="3" r:id="rId3"/>
    <sheet name="Spielplan" sheetId="4" r:id="rId4"/>
    <sheet name="Vorgaben" sheetId="5" r:id="rId5"/>
    <sheet name="zum Rechnen" sheetId="6" r:id="rId6"/>
  </sheets>
  <definedNames>
    <definedName name="_xlnm.Print_Area" localSheetId="2">'Gruppen-Tabellen'!$A$1:$I$14</definedName>
    <definedName name="_xlnm.Print_Area" localSheetId="3">'Spielplan'!$A$1:$J$43</definedName>
    <definedName name="_xlnm.Print_Area" localSheetId="4">'Vorgaben'!$A$1:$B$10</definedName>
    <definedName name="International">#REF!</definedName>
    <definedName name="Jazz">#REF!</definedName>
    <definedName name="Klassik">#REF!</definedName>
    <definedName name="MaxiCDs">#REF!</definedName>
    <definedName name="Sampler">#REF!</definedName>
  </definedNames>
  <calcPr fullCalcOnLoad="1"/>
</workbook>
</file>

<file path=xl/comments4.xml><?xml version="1.0" encoding="utf-8"?>
<comments xmlns="http://schemas.openxmlformats.org/spreadsheetml/2006/main">
  <authors>
    <author>WICKENH3</author>
  </authors>
  <commentList>
    <comment ref="G2" authorId="0">
      <text>
        <r>
          <rPr>
            <b/>
            <sz val="8"/>
            <rFont val="Tahoma"/>
            <family val="2"/>
          </rPr>
          <t xml:space="preserve">Eugen Wickenhäuser:
</t>
        </r>
        <r>
          <rPr>
            <sz val="8"/>
            <rFont val="Tahoma"/>
            <family val="2"/>
          </rPr>
          <t xml:space="preserve">
</t>
        </r>
        <r>
          <rPr>
            <sz val="10"/>
            <color indexed="10"/>
            <rFont val="Tahoma"/>
            <family val="2"/>
          </rPr>
          <t>Blatt ist geschützt ! Es können nur die</t>
        </r>
        <r>
          <rPr>
            <sz val="8"/>
            <color indexed="10"/>
            <rFont val="Tahoma"/>
            <family val="2"/>
          </rPr>
          <t xml:space="preserve"> 
</t>
        </r>
        <r>
          <rPr>
            <sz val="12"/>
            <color indexed="10"/>
            <rFont val="Tahoma"/>
            <family val="2"/>
          </rPr>
          <t>Ergebnisse 
eingetragen werden</t>
        </r>
        <r>
          <rPr>
            <sz val="8"/>
            <color indexed="10"/>
            <rFont val="Tahoma"/>
            <family val="2"/>
          </rPr>
          <t xml:space="preserve">
Spiel- / Turnierplan 
Ausdruck  1. Seite !!</t>
        </r>
      </text>
    </comment>
  </commentList>
</comments>
</file>

<file path=xl/comments5.xml><?xml version="1.0" encoding="utf-8"?>
<comments xmlns="http://schemas.openxmlformats.org/spreadsheetml/2006/main">
  <authors>
    <author>Eugen Wickenh?user</author>
  </authors>
  <commentList>
    <comment ref="B7" authorId="0">
      <text>
        <r>
          <rPr>
            <b/>
            <sz val="8"/>
            <rFont val="Tahoma"/>
            <family val="2"/>
          </rPr>
          <t xml:space="preserve">Eugen Wickenhäuser:
</t>
        </r>
        <r>
          <rPr>
            <sz val="8"/>
            <rFont val="Tahoma"/>
            <family val="2"/>
          </rPr>
          <t xml:space="preserve">
</t>
        </r>
        <r>
          <rPr>
            <sz val="10"/>
            <rFont val="Tahoma"/>
            <family val="2"/>
          </rPr>
          <t xml:space="preserve">alle Zeiteinträge im
Format  </t>
        </r>
        <r>
          <rPr>
            <b/>
            <sz val="10"/>
            <rFont val="Tahoma"/>
            <family val="2"/>
          </rPr>
          <t xml:space="preserve"> hh : mm</t>
        </r>
        <r>
          <rPr>
            <sz val="10"/>
            <rFont val="Tahoma"/>
            <family val="2"/>
          </rPr>
          <t xml:space="preserve">
mit Doppelpunkt
zB.         </t>
        </r>
        <r>
          <rPr>
            <b/>
            <sz val="10"/>
            <rFont val="Tahoma"/>
            <family val="2"/>
          </rPr>
          <t>09 : 30</t>
        </r>
        <r>
          <rPr>
            <b/>
            <sz val="8"/>
            <rFont val="Tahoma"/>
            <family val="2"/>
          </rPr>
          <t xml:space="preserve">
</t>
        </r>
      </text>
    </comment>
    <comment ref="B9" authorId="0">
      <text>
        <r>
          <rPr>
            <sz val="8"/>
            <rFont val="Tahoma"/>
            <family val="2"/>
          </rPr>
          <t xml:space="preserve">    </t>
        </r>
        <r>
          <rPr>
            <b/>
            <sz val="8"/>
            <rFont val="Tahoma"/>
            <family val="2"/>
          </rPr>
          <t xml:space="preserve">00:00
</t>
        </r>
        <r>
          <rPr>
            <sz val="8"/>
            <rFont val="Tahoma"/>
            <family val="2"/>
          </rPr>
          <t xml:space="preserve"> vorgegeben.  </t>
        </r>
      </text>
    </comment>
    <comment ref="B10" authorId="0">
      <text>
        <r>
          <rPr>
            <sz val="10"/>
            <rFont val="Tahoma"/>
            <family val="2"/>
          </rPr>
          <t>Pause</t>
        </r>
        <r>
          <rPr>
            <b/>
            <sz val="10"/>
            <rFont val="Tahoma"/>
            <family val="2"/>
          </rPr>
          <t xml:space="preserve"> nach</t>
        </r>
        <r>
          <rPr>
            <sz val="10"/>
            <rFont val="Tahoma"/>
            <family val="2"/>
          </rPr>
          <t xml:space="preserve"> der Vorrunde </t>
        </r>
        <r>
          <rPr>
            <b/>
            <sz val="10"/>
            <rFont val="Tahoma"/>
            <family val="2"/>
          </rPr>
          <t>vor</t>
        </r>
        <r>
          <rPr>
            <sz val="10"/>
            <rFont val="Tahoma"/>
            <family val="2"/>
          </rPr>
          <t xml:space="preserve"> Beginn der Halbfinalspiele und Endspiele
Vorgabe: 10 Minuten (00:10)</t>
        </r>
      </text>
    </comment>
    <comment ref="A1" authorId="0">
      <text>
        <r>
          <rPr>
            <b/>
            <sz val="8"/>
            <color indexed="58"/>
            <rFont val="Tahoma"/>
            <family val="2"/>
          </rPr>
          <t xml:space="preserve">Eugen Wickenhäuser:
</t>
        </r>
        <r>
          <rPr>
            <sz val="8"/>
            <color indexed="58"/>
            <rFont val="Tahoma"/>
            <family val="2"/>
          </rPr>
          <t xml:space="preserve">
</t>
        </r>
        <r>
          <rPr>
            <sz val="10"/>
            <color indexed="58"/>
            <rFont val="Tahoma"/>
            <family val="2"/>
          </rPr>
          <t>hier nur die</t>
        </r>
        <r>
          <rPr>
            <b/>
            <sz val="10"/>
            <color indexed="58"/>
            <rFont val="Tahoma"/>
            <family val="2"/>
          </rPr>
          <t xml:space="preserve"> Namen</t>
        </r>
        <r>
          <rPr>
            <sz val="10"/>
            <color indexed="58"/>
            <rFont val="Tahoma"/>
            <family val="2"/>
          </rPr>
          <t xml:space="preserve"> der</t>
        </r>
        <r>
          <rPr>
            <b/>
            <sz val="10"/>
            <color indexed="58"/>
            <rFont val="Tahoma"/>
            <family val="2"/>
          </rPr>
          <t xml:space="preserve"> Mannschaften</t>
        </r>
        <r>
          <rPr>
            <sz val="10"/>
            <color indexed="58"/>
            <rFont val="Tahoma"/>
            <family val="2"/>
          </rPr>
          <t xml:space="preserve"> eintragen. Diese werden im Turnierplan so übernommen.
</t>
        </r>
        <r>
          <rPr>
            <b/>
            <sz val="10"/>
            <color indexed="58"/>
            <rFont val="Tahoma"/>
            <family val="2"/>
          </rPr>
          <t>Spalte A = Gruppe A</t>
        </r>
        <r>
          <rPr>
            <sz val="10"/>
            <color indexed="58"/>
            <rFont val="Tahoma"/>
            <family val="2"/>
          </rPr>
          <t xml:space="preserve">
</t>
        </r>
        <r>
          <rPr>
            <b/>
            <sz val="10"/>
            <color indexed="58"/>
            <rFont val="Tahoma"/>
            <family val="2"/>
          </rPr>
          <t>Spalte B = Gruppe B</t>
        </r>
        <r>
          <rPr>
            <sz val="10"/>
            <color indexed="58"/>
            <rFont val="Tahoma"/>
            <family val="2"/>
          </rPr>
          <t xml:space="preserve"> usw.</t>
        </r>
      </text>
    </comment>
  </commentList>
</comments>
</file>

<file path=xl/sharedStrings.xml><?xml version="1.0" encoding="utf-8"?>
<sst xmlns="http://schemas.openxmlformats.org/spreadsheetml/2006/main" count="255" uniqueCount="78">
  <si>
    <t>Mannschaften Gruppe A</t>
  </si>
  <si>
    <t>Mannschaften Gruppe B</t>
  </si>
  <si>
    <t>Turnierbeginn</t>
  </si>
  <si>
    <t>Spielzeit:</t>
  </si>
  <si>
    <t>Pause zwischen den Spielen</t>
  </si>
  <si>
    <t>Turnierplan - Spielzeiten</t>
  </si>
  <si>
    <t>Zeit</t>
  </si>
  <si>
    <t>Mannschaft</t>
  </si>
  <si>
    <t>Ergebnis</t>
  </si>
  <si>
    <t>Gr.A</t>
  </si>
  <si>
    <t>-</t>
  </si>
  <si>
    <t>:</t>
  </si>
  <si>
    <t>Gr.B</t>
  </si>
  <si>
    <t>Finale</t>
  </si>
  <si>
    <t>Gruppe A</t>
  </si>
  <si>
    <t>Pkte</t>
  </si>
  <si>
    <t>Tore</t>
  </si>
  <si>
    <t>Diff.</t>
  </si>
  <si>
    <t>Gruppe B</t>
  </si>
  <si>
    <t>Turnierbeginn:</t>
  </si>
  <si>
    <t>Pause zw. den Spielen:</t>
  </si>
  <si>
    <t>Spiele</t>
  </si>
  <si>
    <t>Punkte Mann-schaft Heim</t>
  </si>
  <si>
    <t>Punkte Mann-schaft Gast</t>
  </si>
  <si>
    <t>1. Spiel</t>
  </si>
  <si>
    <t>2. Spiel</t>
  </si>
  <si>
    <t>3. Spiel</t>
  </si>
  <si>
    <t>4. Spiel</t>
  </si>
  <si>
    <t>Pause vor Finalspiele:</t>
  </si>
  <si>
    <t>Spiel-Nr.:</t>
  </si>
  <si>
    <t>Gruppe</t>
  </si>
  <si>
    <t>Gruppeneinteilung - Tabellen</t>
  </si>
  <si>
    <t>Summe aller Spiele Gruppe A</t>
  </si>
  <si>
    <t>Summe aller Spiele Gruppe B</t>
  </si>
  <si>
    <t>Spiel um Platz 3</t>
  </si>
  <si>
    <t>2. Gruppe A</t>
  </si>
  <si>
    <t>2. Gruppe B</t>
  </si>
  <si>
    <t>Spiel</t>
  </si>
  <si>
    <t>Rang</t>
  </si>
  <si>
    <t>Hauptmenue</t>
  </si>
  <si>
    <t>1. Halbfinale</t>
  </si>
  <si>
    <t>1. Gruppe A</t>
  </si>
  <si>
    <t>2. Halbfinale</t>
  </si>
  <si>
    <t>1. Gruppe B</t>
  </si>
  <si>
    <t>Sätze</t>
  </si>
  <si>
    <t>Verlierer 1. Halbfinale Spiel 21</t>
  </si>
  <si>
    <t>Verlierer 2. Halbfinale Spiel 22</t>
  </si>
  <si>
    <t>Sieger 2. Halbfinale Spiel 22</t>
  </si>
  <si>
    <t>Sieger 1. Halbfinale Spiel 21</t>
  </si>
  <si>
    <t>Platz 1</t>
  </si>
  <si>
    <t>Platz 2</t>
  </si>
  <si>
    <t>M01</t>
  </si>
  <si>
    <t>M02</t>
  </si>
  <si>
    <t>M03</t>
  </si>
  <si>
    <t>M04</t>
  </si>
  <si>
    <t>M05</t>
  </si>
  <si>
    <t>M06</t>
  </si>
  <si>
    <t>M07</t>
  </si>
  <si>
    <t>M08</t>
  </si>
  <si>
    <t>M09</t>
  </si>
  <si>
    <t>M10</t>
  </si>
  <si>
    <t>Platzierungen:</t>
  </si>
  <si>
    <t>1.</t>
  </si>
  <si>
    <t>2.</t>
  </si>
  <si>
    <t>3.</t>
  </si>
  <si>
    <t>4.</t>
  </si>
  <si>
    <t>5.</t>
  </si>
  <si>
    <t>6.</t>
  </si>
  <si>
    <t>7.</t>
  </si>
  <si>
    <t>8.</t>
  </si>
  <si>
    <t>9.</t>
  </si>
  <si>
    <t>10.</t>
  </si>
  <si>
    <t>Spiel um Platz 9</t>
  </si>
  <si>
    <t>Spiel um Platz 7</t>
  </si>
  <si>
    <t>Spiel um Platz 5</t>
  </si>
  <si>
    <t>5. Gruppe A</t>
  </si>
  <si>
    <t>5. Gruppe B</t>
  </si>
  <si>
    <t>Pause nach Vorrunde</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</si>
</sst>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 numFmtId="205" formatCode="[$€-2]\ #,##0.00_);[Red]\([$€-2]\ #,##0.00\)"/>
  </numFmts>
  <fonts count="90">
    <font>
      <sz val="10"/>
      <name val="Arial"/>
      <family val="0"/>
    </font>
    <font>
      <b/>
      <sz val="10"/>
      <name val="Arial"/>
      <family val="0"/>
    </font>
    <font>
      <i/>
      <sz val="10"/>
      <name val="Arial"/>
      <family val="0"/>
    </font>
    <font>
      <b/>
      <i/>
      <sz val="10"/>
      <name val="Arial"/>
      <family val="0"/>
    </font>
    <font>
      <u val="single"/>
      <sz val="7.5"/>
      <color indexed="36"/>
      <name val="Arial"/>
      <family val="2"/>
    </font>
    <font>
      <u val="single"/>
      <sz val="7.5"/>
      <color indexed="12"/>
      <name val="Arial"/>
      <family val="2"/>
    </font>
    <font>
      <b/>
      <sz val="8"/>
      <name val="Tahoma"/>
      <family val="2"/>
    </font>
    <font>
      <sz val="8"/>
      <name val="Tahoma"/>
      <family val="2"/>
    </font>
    <font>
      <sz val="10"/>
      <name val="Tahoma"/>
      <family val="2"/>
    </font>
    <font>
      <b/>
      <sz val="10"/>
      <name val="Tahoma"/>
      <family val="2"/>
    </font>
    <font>
      <b/>
      <i/>
      <sz val="14"/>
      <name val="Arial"/>
      <family val="2"/>
    </font>
    <font>
      <b/>
      <sz val="12"/>
      <name val="Arial"/>
      <family val="2"/>
    </font>
    <font>
      <b/>
      <sz val="14"/>
      <name val="Arial"/>
      <family val="2"/>
    </font>
    <font>
      <sz val="8"/>
      <name val="Arial"/>
      <family val="2"/>
    </font>
    <font>
      <sz val="11"/>
      <name val="Arial"/>
      <family val="2"/>
    </font>
    <font>
      <b/>
      <sz val="11"/>
      <name val="Arial"/>
      <family val="2"/>
    </font>
    <font>
      <b/>
      <u val="single"/>
      <sz val="10"/>
      <name val="Arial"/>
      <family val="2"/>
    </font>
    <font>
      <sz val="12"/>
      <name val="Arial"/>
      <family val="2"/>
    </font>
    <font>
      <sz val="6"/>
      <name val="Small Fonts"/>
      <family val="2"/>
    </font>
    <font>
      <b/>
      <u val="single"/>
      <sz val="12"/>
      <name val="Arial"/>
      <family val="2"/>
    </font>
    <font>
      <b/>
      <u val="single"/>
      <sz val="11"/>
      <name val="Arial"/>
      <family val="2"/>
    </font>
    <font>
      <b/>
      <sz val="8"/>
      <color indexed="58"/>
      <name val="Tahoma"/>
      <family val="2"/>
    </font>
    <font>
      <sz val="8"/>
      <color indexed="58"/>
      <name val="Tahoma"/>
      <family val="2"/>
    </font>
    <font>
      <sz val="10"/>
      <color indexed="58"/>
      <name val="Tahoma"/>
      <family val="2"/>
    </font>
    <font>
      <b/>
      <sz val="10"/>
      <color indexed="58"/>
      <name val="Tahoma"/>
      <family val="2"/>
    </font>
    <font>
      <b/>
      <sz val="8"/>
      <color indexed="8"/>
      <name val="Arial"/>
      <family val="2"/>
    </font>
    <font>
      <b/>
      <u val="single"/>
      <sz val="9"/>
      <name val="Arial"/>
      <family val="2"/>
    </font>
    <font>
      <b/>
      <sz val="12"/>
      <color indexed="53"/>
      <name val="Arial"/>
      <family val="2"/>
    </font>
    <font>
      <b/>
      <sz val="11"/>
      <color indexed="60"/>
      <name val="Arial"/>
      <family val="2"/>
    </font>
    <font>
      <b/>
      <sz val="10"/>
      <color indexed="53"/>
      <name val="Arial"/>
      <family val="2"/>
    </font>
    <font>
      <b/>
      <sz val="8"/>
      <color indexed="60"/>
      <name val="Arial"/>
      <family val="2"/>
    </font>
    <font>
      <sz val="11"/>
      <color indexed="53"/>
      <name val="Arial"/>
      <family val="2"/>
    </font>
    <font>
      <sz val="10"/>
      <color indexed="10"/>
      <name val="Tahoma"/>
      <family val="2"/>
    </font>
    <font>
      <sz val="8"/>
      <color indexed="10"/>
      <name val="Tahoma"/>
      <family val="2"/>
    </font>
    <font>
      <sz val="12"/>
      <color indexed="10"/>
      <name val="Tahoma"/>
      <family val="2"/>
    </font>
    <font>
      <b/>
      <sz val="14"/>
      <color indexed="10"/>
      <name val="Arial"/>
      <family val="2"/>
    </font>
    <font>
      <b/>
      <sz val="11"/>
      <color indexed="10"/>
      <name val="Arial"/>
      <family val="2"/>
    </font>
    <font>
      <b/>
      <sz val="16"/>
      <color indexed="10"/>
      <name val="Arial"/>
      <family val="2"/>
    </font>
    <font>
      <b/>
      <sz val="14"/>
      <color indexed="12"/>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0"/>
      <color indexed="12"/>
      <name val="Arial"/>
      <family val="2"/>
    </font>
    <font>
      <b/>
      <sz val="12"/>
      <color indexed="28"/>
      <name val="Arial"/>
      <family val="2"/>
    </font>
    <font>
      <b/>
      <sz val="10"/>
      <color indexed="28"/>
      <name val="Arial"/>
      <family val="2"/>
    </font>
    <font>
      <b/>
      <sz val="26"/>
      <color indexed="9"/>
      <name val="Arial"/>
      <family val="2"/>
    </font>
    <font>
      <b/>
      <sz val="16"/>
      <color indexed="12"/>
      <name val="Arial"/>
      <family val="2"/>
    </font>
    <font>
      <b/>
      <sz val="12"/>
      <color indexed="48"/>
      <name val="Arial"/>
      <family val="2"/>
    </font>
    <font>
      <b/>
      <sz val="12"/>
      <color indexed="12"/>
      <name val="Arial"/>
      <family val="2"/>
    </font>
    <font>
      <b/>
      <sz val="14"/>
      <color indexed="56"/>
      <name val="Arial"/>
      <family val="2"/>
    </font>
    <font>
      <sz val="9"/>
      <name val="Arial"/>
      <family val="2"/>
    </font>
    <font>
      <b/>
      <sz val="20"/>
      <color indexed="10"/>
      <name val="Arial"/>
      <family val="2"/>
    </font>
    <font>
      <b/>
      <sz val="9"/>
      <name val="Arial"/>
      <family val="2"/>
    </font>
    <font>
      <b/>
      <i/>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40"/>
        <bgColor indexed="64"/>
      </patternFill>
    </fill>
    <fill>
      <patternFill patternType="solid">
        <fgColor indexed="47"/>
        <bgColor indexed="64"/>
      </patternFill>
    </fill>
    <fill>
      <patternFill patternType="solid">
        <fgColor indexed="51"/>
        <bgColor indexed="64"/>
      </patternFill>
    </fill>
    <fill>
      <patternFill patternType="solid">
        <fgColor indexed="20"/>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theme="0" tint="-0.1499900072813034"/>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6" borderId="2" applyNumberFormat="0" applyAlignment="0" applyProtection="0"/>
    <xf numFmtId="0" fontId="4" fillId="0" borderId="0" applyNumberFormat="0" applyFill="0" applyBorder="0" applyAlignment="0" applyProtection="0"/>
    <xf numFmtId="169" fontId="0" fillId="0" borderId="0" applyFont="0" applyFill="0" applyBorder="0" applyAlignment="0" applyProtection="0"/>
    <xf numFmtId="0" fontId="76" fillId="27" borderId="2" applyNumberFormat="0" applyAlignment="0" applyProtection="0"/>
    <xf numFmtId="0" fontId="77" fillId="0" borderId="3" applyNumberFormat="0" applyFill="0" applyAlignment="0" applyProtection="0"/>
    <xf numFmtId="0" fontId="78" fillId="0" borderId="0" applyNumberFormat="0" applyFill="0" applyBorder="0" applyAlignment="0" applyProtection="0"/>
    <xf numFmtId="0" fontId="79"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8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1" fillId="31" borderId="0" applyNumberFormat="0" applyBorder="0" applyAlignment="0" applyProtection="0"/>
    <xf numFmtId="0" fontId="0" fillId="0" borderId="0">
      <alignment/>
      <protection/>
    </xf>
    <xf numFmtId="0" fontId="82" fillId="0" borderId="0" applyNumberForma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7" fillId="0" borderId="0" applyNumberFormat="0" applyFill="0" applyBorder="0" applyAlignment="0" applyProtection="0"/>
    <xf numFmtId="0" fontId="88" fillId="32" borderId="9" applyNumberFormat="0" applyAlignment="0" applyProtection="0"/>
  </cellStyleXfs>
  <cellXfs count="131">
    <xf numFmtId="0" fontId="0" fillId="0" borderId="0" xfId="0" applyAlignment="1">
      <alignment/>
    </xf>
    <xf numFmtId="0" fontId="1" fillId="0" borderId="0" xfId="0" applyFont="1" applyAlignment="1" applyProtection="1">
      <alignment horizontal="center"/>
      <protection/>
    </xf>
    <xf numFmtId="0" fontId="0" fillId="0" borderId="0" xfId="0" applyAlignment="1" applyProtection="1">
      <alignment/>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17"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7" fillId="0" borderId="0" xfId="0" applyFont="1" applyFill="1" applyBorder="1" applyAlignment="1" applyProtection="1">
      <alignment/>
      <protection locked="0"/>
    </xf>
    <xf numFmtId="0" fontId="17"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center" vertical="top"/>
      <protection/>
    </xf>
    <xf numFmtId="0" fontId="14" fillId="0" borderId="10" xfId="0" applyFont="1" applyFill="1" applyBorder="1" applyAlignment="1" applyProtection="1">
      <alignment horizontal="center" vertical="center"/>
      <protection/>
    </xf>
    <xf numFmtId="0" fontId="17" fillId="0" borderId="10" xfId="0" applyFont="1" applyFill="1" applyBorder="1" applyAlignment="1" applyProtection="1">
      <alignment horizontal="center" vertical="center"/>
      <protection/>
    </xf>
    <xf numFmtId="0" fontId="17" fillId="0" borderId="0" xfId="0" applyFont="1" applyFill="1" applyBorder="1" applyAlignment="1" applyProtection="1">
      <alignment horizontal="left"/>
      <protection/>
    </xf>
    <xf numFmtId="0" fontId="17" fillId="0" borderId="0" xfId="0" applyFont="1" applyFill="1" applyBorder="1" applyAlignment="1" applyProtection="1">
      <alignment horizontal="center"/>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horizontal="right"/>
      <protection/>
    </xf>
    <xf numFmtId="0" fontId="17" fillId="0" borderId="0" xfId="0" applyFont="1" applyFill="1" applyBorder="1" applyAlignment="1" applyProtection="1">
      <alignment horizontal="centerContinuous"/>
      <protection/>
    </xf>
    <xf numFmtId="0" fontId="14" fillId="0" borderId="0" xfId="0" applyFont="1" applyFill="1" applyBorder="1" applyAlignment="1" applyProtection="1">
      <alignment horizontal="center"/>
      <protection/>
    </xf>
    <xf numFmtId="20" fontId="11" fillId="0" borderId="0" xfId="0" applyNumberFormat="1" applyFont="1" applyFill="1" applyBorder="1" applyAlignment="1" applyProtection="1">
      <alignment horizontal="center" vertical="center"/>
      <protection/>
    </xf>
    <xf numFmtId="0" fontId="11" fillId="0" borderId="0" xfId="0" applyFont="1" applyFill="1" applyBorder="1" applyAlignment="1" applyProtection="1">
      <alignment/>
      <protection/>
    </xf>
    <xf numFmtId="0" fontId="13" fillId="0" borderId="0" xfId="0" applyFont="1" applyFill="1" applyBorder="1" applyAlignment="1" applyProtection="1">
      <alignment horizontal="center" wrapText="1"/>
      <protection/>
    </xf>
    <xf numFmtId="0" fontId="11"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protection locked="0"/>
    </xf>
    <xf numFmtId="20" fontId="11"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centerContinuous"/>
      <protection/>
    </xf>
    <xf numFmtId="0" fontId="17" fillId="0" borderId="0" xfId="0" applyFont="1" applyFill="1" applyBorder="1" applyAlignment="1" applyProtection="1">
      <alignment horizontal="center" vertical="center"/>
      <protection locked="0"/>
    </xf>
    <xf numFmtId="20"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protection/>
    </xf>
    <xf numFmtId="20" fontId="1" fillId="0" borderId="0" xfId="0" applyNumberFormat="1" applyFont="1" applyFill="1" applyBorder="1" applyAlignment="1" applyProtection="1">
      <alignment horizontal="center"/>
      <protection/>
    </xf>
    <xf numFmtId="0" fontId="0"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11" fillId="0" borderId="11"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0" fontId="17" fillId="0" borderId="13" xfId="0" applyFont="1" applyFill="1" applyBorder="1" applyAlignment="1" applyProtection="1">
      <alignment horizontal="center" vertical="center"/>
      <protection/>
    </xf>
    <xf numFmtId="0" fontId="17" fillId="0" borderId="11" xfId="0" applyFont="1" applyFill="1" applyBorder="1" applyAlignment="1" applyProtection="1">
      <alignment horizontal="right" vertical="center"/>
      <protection locked="0"/>
    </xf>
    <xf numFmtId="0" fontId="17" fillId="0" borderId="12" xfId="0" applyFont="1" applyFill="1" applyBorder="1" applyAlignment="1" applyProtection="1">
      <alignment horizontal="left" vertical="center"/>
      <protection locked="0"/>
    </xf>
    <xf numFmtId="0" fontId="17" fillId="0" borderId="0" xfId="0" applyFont="1" applyFill="1" applyBorder="1" applyAlignment="1" applyProtection="1">
      <alignment vertical="center"/>
      <protection locked="0"/>
    </xf>
    <xf numFmtId="0" fontId="0" fillId="0" borderId="0" xfId="0" applyAlignment="1">
      <alignment vertical="center"/>
    </xf>
    <xf numFmtId="0" fontId="17" fillId="0" borderId="0" xfId="0" applyNumberFormat="1" applyFont="1" applyFill="1" applyBorder="1" applyAlignment="1" applyProtection="1">
      <alignment/>
      <protection locked="0"/>
    </xf>
    <xf numFmtId="20" fontId="11" fillId="0" borderId="0" xfId="0" applyNumberFormat="1" applyFont="1" applyFill="1" applyBorder="1" applyAlignment="1" applyProtection="1">
      <alignment/>
      <protection locked="0"/>
    </xf>
    <xf numFmtId="0" fontId="0" fillId="0" borderId="0" xfId="0" applyFont="1" applyBorder="1" applyAlignment="1" applyProtection="1">
      <alignment/>
      <protection/>
    </xf>
    <xf numFmtId="0" fontId="13" fillId="0" borderId="0" xfId="0" applyFont="1" applyFill="1" applyBorder="1" applyAlignment="1" applyProtection="1">
      <alignment horizontal="center"/>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6" fillId="0" borderId="0" xfId="0" applyFont="1" applyFill="1" applyBorder="1" applyAlignment="1" applyProtection="1">
      <alignment horizontal="center" vertical="center" wrapText="1"/>
      <protection/>
    </xf>
    <xf numFmtId="0" fontId="17" fillId="0" borderId="10" xfId="0" applyFont="1" applyFill="1" applyBorder="1" applyAlignment="1" applyProtection="1">
      <alignment horizontal="center"/>
      <protection/>
    </xf>
    <xf numFmtId="0" fontId="13" fillId="0" borderId="0" xfId="0" applyFont="1" applyFill="1" applyBorder="1" applyAlignment="1" applyProtection="1">
      <alignment horizontal="center" vertical="center" wrapText="1"/>
      <protection/>
    </xf>
    <xf numFmtId="0" fontId="0" fillId="33" borderId="0" xfId="0" applyFill="1" applyBorder="1" applyAlignment="1">
      <alignment/>
    </xf>
    <xf numFmtId="0" fontId="0" fillId="34" borderId="0" xfId="0" applyFill="1" applyBorder="1" applyAlignment="1">
      <alignment/>
    </xf>
    <xf numFmtId="0" fontId="0" fillId="0" borderId="0" xfId="0" applyFont="1" applyAlignment="1" applyProtection="1">
      <alignment horizontal="center"/>
      <protection/>
    </xf>
    <xf numFmtId="0" fontId="0" fillId="0" borderId="0" xfId="0" applyFill="1" applyAlignment="1">
      <alignment/>
    </xf>
    <xf numFmtId="20" fontId="1" fillId="35" borderId="0" xfId="0" applyNumberFormat="1" applyFont="1" applyFill="1" applyAlignment="1" applyProtection="1">
      <alignment horizontal="center"/>
      <protection locked="0"/>
    </xf>
    <xf numFmtId="0" fontId="14"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177"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0" fillId="33" borderId="0" xfId="0" applyFill="1" applyAlignment="1">
      <alignment/>
    </xf>
    <xf numFmtId="20" fontId="11" fillId="33" borderId="0" xfId="0" applyNumberFormat="1" applyFont="1" applyFill="1" applyBorder="1" applyAlignment="1" applyProtection="1">
      <alignment horizontal="center" vertical="center" wrapText="1"/>
      <protection/>
    </xf>
    <xf numFmtId="0" fontId="11" fillId="33" borderId="0" xfId="0" applyFont="1" applyFill="1" applyBorder="1" applyAlignment="1" applyProtection="1">
      <alignment horizontal="center" vertical="center"/>
      <protection/>
    </xf>
    <xf numFmtId="20" fontId="15" fillId="33" borderId="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right" vertical="center"/>
      <protection/>
    </xf>
    <xf numFmtId="0" fontId="1"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left" vertical="center"/>
      <protection/>
    </xf>
    <xf numFmtId="0" fontId="14" fillId="33" borderId="10" xfId="0" applyFont="1" applyFill="1" applyBorder="1" applyAlignment="1" applyProtection="1">
      <alignment horizontal="center" vertical="center"/>
      <protection locked="0"/>
    </xf>
    <xf numFmtId="0" fontId="14" fillId="33" borderId="0" xfId="0" applyFont="1" applyFill="1" applyBorder="1" applyAlignment="1" applyProtection="1">
      <alignment horizontal="center" vertical="center"/>
      <protection/>
    </xf>
    <xf numFmtId="0" fontId="15"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0" fontId="0" fillId="33" borderId="0" xfId="0" applyFill="1" applyAlignment="1">
      <alignment vertical="center"/>
    </xf>
    <xf numFmtId="0" fontId="15" fillId="33" borderId="0" xfId="0"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protection/>
    </xf>
    <xf numFmtId="0" fontId="0" fillId="33" borderId="0" xfId="0" applyFont="1" applyFill="1" applyBorder="1" applyAlignment="1" applyProtection="1">
      <alignment/>
      <protection/>
    </xf>
    <xf numFmtId="0" fontId="0" fillId="33" borderId="14" xfId="0" applyFont="1" applyFill="1" applyBorder="1" applyAlignment="1" applyProtection="1">
      <alignment horizontal="right" vertical="center"/>
      <protection/>
    </xf>
    <xf numFmtId="20" fontId="1"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20" fontId="11" fillId="33" borderId="0" xfId="0" applyNumberFormat="1" applyFont="1" applyFill="1" applyBorder="1" applyAlignment="1" applyProtection="1">
      <alignment/>
      <protection locked="0"/>
    </xf>
    <xf numFmtId="0" fontId="17" fillId="33" borderId="0" xfId="0" applyNumberFormat="1" applyFont="1" applyFill="1" applyBorder="1" applyAlignment="1" applyProtection="1">
      <alignment/>
      <protection locked="0"/>
    </xf>
    <xf numFmtId="0" fontId="17" fillId="33" borderId="0" xfId="0" applyFont="1" applyFill="1" applyBorder="1" applyAlignment="1" applyProtection="1">
      <alignment/>
      <protection locked="0"/>
    </xf>
    <xf numFmtId="0" fontId="0" fillId="0" borderId="0" xfId="53">
      <alignment/>
      <protection/>
    </xf>
    <xf numFmtId="0" fontId="46" fillId="39" borderId="0" xfId="0" applyFont="1" applyFill="1" applyBorder="1" applyAlignment="1">
      <alignment horizontal="center" vertical="center"/>
    </xf>
    <xf numFmtId="0" fontId="51" fillId="33" borderId="0" xfId="0" applyNumberFormat="1" applyFont="1" applyFill="1" applyBorder="1" applyAlignment="1" applyProtection="1">
      <alignment horizontal="center" vertical="center" wrapText="1"/>
      <protection/>
    </xf>
    <xf numFmtId="0" fontId="0" fillId="40" borderId="10" xfId="0" applyFont="1" applyFill="1" applyBorder="1" applyAlignment="1" applyProtection="1">
      <alignment horizontal="center"/>
      <protection locked="0"/>
    </xf>
    <xf numFmtId="0" fontId="0" fillId="41" borderId="10" xfId="0" applyFont="1" applyFill="1" applyBorder="1" applyAlignment="1" applyProtection="1">
      <alignment horizontal="center"/>
      <protection locked="0"/>
    </xf>
    <xf numFmtId="0" fontId="53" fillId="33" borderId="0" xfId="0" applyFont="1" applyFill="1" applyBorder="1" applyAlignment="1" applyProtection="1">
      <alignment horizontal="center" vertical="center" wrapText="1"/>
      <protection/>
    </xf>
    <xf numFmtId="0" fontId="0" fillId="33" borderId="0" xfId="0" applyFill="1" applyAlignment="1">
      <alignment horizontal="left"/>
    </xf>
    <xf numFmtId="0" fontId="11" fillId="33" borderId="0" xfId="0" applyFont="1" applyFill="1" applyBorder="1" applyAlignment="1" applyProtection="1">
      <alignment horizontal="left" vertical="center"/>
      <protection/>
    </xf>
    <xf numFmtId="0" fontId="0" fillId="33" borderId="0" xfId="0" applyFill="1" applyAlignment="1">
      <alignment horizontal="left" vertical="center"/>
    </xf>
    <xf numFmtId="0" fontId="0" fillId="0" borderId="0" xfId="0" applyAlignment="1">
      <alignment horizontal="left"/>
    </xf>
    <xf numFmtId="0" fontId="54" fillId="33" borderId="10" xfId="0" applyFont="1" applyFill="1" applyBorder="1" applyAlignment="1" applyProtection="1">
      <alignment horizontal="right" vertical="center"/>
      <protection/>
    </xf>
    <xf numFmtId="0" fontId="17" fillId="0" borderId="15" xfId="0" applyFont="1" applyFill="1" applyBorder="1" applyAlignment="1" applyProtection="1">
      <alignment horizontal="center"/>
      <protection/>
    </xf>
    <xf numFmtId="0" fontId="17" fillId="0" borderId="14" xfId="0" applyFont="1" applyFill="1" applyBorder="1" applyAlignment="1" applyProtection="1">
      <alignment horizontal="center"/>
      <protection/>
    </xf>
    <xf numFmtId="0" fontId="19" fillId="0" borderId="15"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0" fontId="20" fillId="0" borderId="14" xfId="0" applyFont="1" applyFill="1" applyBorder="1" applyAlignment="1" applyProtection="1">
      <alignment horizontal="center" vertical="center"/>
      <protection/>
    </xf>
    <xf numFmtId="0" fontId="11" fillId="33" borderId="10" xfId="0" applyFont="1" applyFill="1" applyBorder="1" applyAlignment="1" applyProtection="1">
      <alignment horizontal="center"/>
      <protection/>
    </xf>
    <xf numFmtId="0" fontId="3" fillId="33" borderId="0" xfId="0" applyFont="1" applyFill="1" applyAlignment="1" applyProtection="1">
      <alignment horizontal="center" vertical="center"/>
      <protection/>
    </xf>
    <xf numFmtId="0" fontId="0" fillId="33" borderId="0" xfId="0" applyFont="1" applyFill="1" applyBorder="1" applyAlignment="1" applyProtection="1">
      <alignment horizontal="center"/>
      <protection locked="0"/>
    </xf>
    <xf numFmtId="0" fontId="10" fillId="33" borderId="0"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5" fillId="33" borderId="0" xfId="0" applyFont="1" applyFill="1" applyBorder="1" applyAlignment="1" applyProtection="1">
      <alignment horizontal="center" vertical="center"/>
      <protection locked="0"/>
    </xf>
    <xf numFmtId="0" fontId="1" fillId="42" borderId="14" xfId="0" applyFont="1" applyFill="1" applyBorder="1" applyAlignment="1" applyProtection="1">
      <alignment horizontal="right" vertical="center"/>
      <protection hidden="1"/>
    </xf>
    <xf numFmtId="0" fontId="0" fillId="0" borderId="0" xfId="0" applyFont="1" applyAlignment="1" applyProtection="1">
      <alignment/>
      <protection/>
    </xf>
    <xf numFmtId="0" fontId="0" fillId="33" borderId="0" xfId="0" applyFont="1" applyFill="1" applyAlignment="1">
      <alignment horizontal="left"/>
    </xf>
    <xf numFmtId="20" fontId="15" fillId="43" borderId="0" xfId="0" applyNumberFormat="1" applyFont="1" applyFill="1" applyBorder="1" applyAlignment="1" applyProtection="1">
      <alignment horizontal="center" vertical="center"/>
      <protection/>
    </xf>
    <xf numFmtId="0" fontId="0" fillId="43" borderId="0" xfId="0" applyNumberFormat="1" applyFont="1" applyFill="1" applyBorder="1" applyAlignment="1" applyProtection="1">
      <alignment horizontal="center" vertical="center"/>
      <protection/>
    </xf>
    <xf numFmtId="0" fontId="0" fillId="43" borderId="0" xfId="0" applyFont="1" applyFill="1" applyBorder="1" applyAlignment="1" applyProtection="1">
      <alignment horizontal="center" vertical="center"/>
      <protection/>
    </xf>
    <xf numFmtId="0" fontId="0" fillId="43" borderId="0" xfId="0" applyFont="1" applyFill="1" applyBorder="1" applyAlignment="1" applyProtection="1">
      <alignment horizontal="right" vertical="center"/>
      <protection/>
    </xf>
    <xf numFmtId="0" fontId="1" fillId="43" borderId="0" xfId="0" applyFont="1" applyFill="1" applyBorder="1" applyAlignment="1" applyProtection="1">
      <alignment horizontal="center" vertical="center"/>
      <protection/>
    </xf>
    <xf numFmtId="0" fontId="0" fillId="43" borderId="0" xfId="0" applyFont="1" applyFill="1" applyBorder="1" applyAlignment="1" applyProtection="1">
      <alignment horizontal="left" vertical="center"/>
      <protection/>
    </xf>
    <xf numFmtId="0" fontId="14" fillId="43" borderId="10" xfId="0" applyFont="1" applyFill="1" applyBorder="1" applyAlignment="1" applyProtection="1">
      <alignment horizontal="center" vertical="center"/>
      <protection locked="0"/>
    </xf>
    <xf numFmtId="0" fontId="14" fillId="43" borderId="0" xfId="0" applyFont="1" applyFill="1" applyBorder="1" applyAlignment="1" applyProtection="1">
      <alignment horizontal="center" vertical="center"/>
      <protection/>
    </xf>
    <xf numFmtId="0" fontId="0" fillId="43" borderId="0" xfId="0" applyFill="1" applyAlignment="1">
      <alignment horizontal="left"/>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xdr:row>
      <xdr:rowOff>0</xdr:rowOff>
    </xdr:from>
    <xdr:to>
      <xdr:col>132</xdr:col>
      <xdr:colOff>0</xdr:colOff>
      <xdr:row>70</xdr:row>
      <xdr:rowOff>0</xdr:rowOff>
    </xdr:to>
    <xdr:sp>
      <xdr:nvSpPr>
        <xdr:cNvPr id="1" name="TextBox 4"/>
        <xdr:cNvSpPr txBox="1">
          <a:spLocks noChangeArrowheads="1"/>
        </xdr:cNvSpPr>
      </xdr:nvSpPr>
      <xdr:spPr>
        <a:xfrm>
          <a:off x="1085850" y="285750"/>
          <a:ext cx="6457950" cy="37147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003366"/>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003366"/>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003366"/>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003366"/>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erziehlten Toren.
</a:t>
          </a:r>
          <a:r>
            <a:rPr lang="en-US" cap="none" sz="1000" b="1" i="0" u="none" baseline="0">
              <a:solidFill>
                <a:srgbClr val="FF0000"/>
              </a:solidFill>
              <a:latin typeface="Arial"/>
              <a:ea typeface="Arial"/>
              <a:cs typeface="Arial"/>
            </a:rPr>
            <a:t>Nach Abschluss aller Vorrundenspiele werden die Mannschaften automatisch in den Spielpan der Viertelfinalspiele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Viertelfinalplan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4">
      <selection activeCell="A1" sqref="A1"/>
    </sheetView>
  </sheetViews>
  <sheetFormatPr defaultColWidth="0.85546875" defaultRowHeight="4.5" customHeight="1"/>
  <cols>
    <col min="1" max="16384" width="0.85546875" style="91"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733833"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164" zoomScaleNormal="164" zoomScalePageLayoutView="0" workbookViewId="0" topLeftCell="A1">
      <selection activeCell="A1" sqref="A1"/>
    </sheetView>
  </sheetViews>
  <sheetFormatPr defaultColWidth="11.421875" defaultRowHeight="12.75"/>
  <cols>
    <col min="1" max="1" width="86.57421875" style="58" customWidth="1"/>
    <col min="2" max="2" width="35.7109375" style="58" customWidth="1"/>
    <col min="3" max="16384" width="11.421875" style="58" customWidth="1"/>
  </cols>
  <sheetData>
    <row r="1" ht="75" customHeight="1">
      <c r="A1" s="92" t="s">
        <v>39</v>
      </c>
    </row>
    <row r="2" ht="112.5" customHeight="1">
      <c r="A2" s="59"/>
    </row>
    <row r="3" ht="112.5" customHeight="1">
      <c r="A3" s="59"/>
    </row>
    <row r="4" ht="150" customHeight="1">
      <c r="A4" s="59"/>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1"/>
  <dimension ref="A1:O49"/>
  <sheetViews>
    <sheetView zoomScale="84" zoomScaleNormal="84" zoomScalePageLayoutView="0" workbookViewId="0" topLeftCell="A1">
      <selection activeCell="A8" sqref="A8:A9"/>
    </sheetView>
  </sheetViews>
  <sheetFormatPr defaultColWidth="11.421875" defaultRowHeight="12.75"/>
  <cols>
    <col min="1" max="1" width="6.8515625" style="5" customWidth="1"/>
    <col min="2" max="2" width="25.7109375" style="25" customWidth="1"/>
    <col min="3" max="4" width="8.7109375" style="25" customWidth="1"/>
    <col min="5" max="5" width="6.7109375" style="25" customWidth="1"/>
    <col min="6" max="6" width="2.140625" style="25" customWidth="1"/>
    <col min="7" max="7" width="6.7109375" style="25" customWidth="1"/>
    <col min="8" max="8" width="5.7109375" style="25" customWidth="1"/>
    <col min="9" max="9" width="2.421875" style="8" customWidth="1"/>
    <col min="10" max="10" width="38.28125" style="25" customWidth="1"/>
    <col min="11" max="11" width="6.140625" style="25" customWidth="1"/>
    <col min="12" max="12" width="5.421875" style="8" customWidth="1"/>
    <col min="13" max="13" width="2.421875" style="25" customWidth="1"/>
    <col min="14" max="14" width="5.421875" style="25" customWidth="1"/>
    <col min="15" max="15" width="5.7109375" style="25" customWidth="1"/>
  </cols>
  <sheetData>
    <row r="1" spans="1:15" ht="27" customHeight="1">
      <c r="A1" s="9"/>
      <c r="B1" s="106" t="s">
        <v>31</v>
      </c>
      <c r="C1" s="106"/>
      <c r="D1" s="106"/>
      <c r="E1" s="106"/>
      <c r="F1" s="106"/>
      <c r="G1" s="106"/>
      <c r="H1" s="106"/>
      <c r="I1" s="3"/>
      <c r="J1" s="3"/>
      <c r="K1" s="3"/>
      <c r="L1" s="3"/>
      <c r="M1" s="3"/>
      <c r="N1" s="3"/>
      <c r="O1" s="3"/>
    </row>
    <row r="2" spans="1:9" ht="30" customHeight="1">
      <c r="A2" s="55" t="s">
        <v>38</v>
      </c>
      <c r="B2" s="40" t="s">
        <v>14</v>
      </c>
      <c r="C2" s="41" t="s">
        <v>21</v>
      </c>
      <c r="D2" s="40" t="s">
        <v>15</v>
      </c>
      <c r="E2" s="107" t="s">
        <v>44</v>
      </c>
      <c r="F2" s="107"/>
      <c r="G2" s="107"/>
      <c r="H2" s="40" t="s">
        <v>17</v>
      </c>
      <c r="I2" s="10"/>
    </row>
    <row r="3" spans="1:9" ht="18" customHeight="1">
      <c r="A3" s="56">
        <f>IF('zum Rechnen'!$W$3=0,"",1)</f>
      </c>
      <c r="B3" s="13" t="str">
        <f>Vorgaben!$A$1</f>
        <v>M01</v>
      </c>
      <c r="C3" s="12">
        <f>IF('zum Rechnen'!$W$3=0,"",'zum Rechnen'!L3)</f>
      </c>
      <c r="D3" s="42">
        <f>IF('zum Rechnen'!$W$3=0,"",'zum Rechnen'!M3)</f>
      </c>
      <c r="E3" s="45">
        <f>IF('zum Rechnen'!$W$3=0,"",'zum Rechnen'!N3)</f>
      </c>
      <c r="F3" s="44" t="s">
        <v>11</v>
      </c>
      <c r="G3" s="46">
        <f>IF('zum Rechnen'!$W$3=0,"",'zum Rechnen'!P3)</f>
      </c>
      <c r="H3" s="43">
        <f>IF(AND(E3="",G3=""),"",(E3-G3))</f>
      </c>
      <c r="I3" s="14"/>
    </row>
    <row r="4" spans="1:9" ht="18" customHeight="1">
      <c r="A4" s="56">
        <f>IF('zum Rechnen'!$W$3=0,"",2)</f>
      </c>
      <c r="B4" s="13" t="str">
        <f>Vorgaben!$A$2</f>
        <v>M02</v>
      </c>
      <c r="C4" s="12">
        <f>IF('zum Rechnen'!$W$3=0,"",'zum Rechnen'!L4)</f>
      </c>
      <c r="D4" s="42">
        <f>IF('zum Rechnen'!$W$3=0,"",'zum Rechnen'!M4)</f>
      </c>
      <c r="E4" s="45">
        <f>IF('zum Rechnen'!$W$3=0,"",'zum Rechnen'!N4)</f>
      </c>
      <c r="F4" s="44" t="s">
        <v>11</v>
      </c>
      <c r="G4" s="46">
        <f>IF('zum Rechnen'!$W$3=0,"",'zum Rechnen'!P4)</f>
      </c>
      <c r="H4" s="13">
        <f>IF(AND(E4="",G4=""),"",(E4-G4))</f>
      </c>
      <c r="I4" s="14"/>
    </row>
    <row r="5" spans="1:9" ht="18" customHeight="1">
      <c r="A5" s="56">
        <f>IF('zum Rechnen'!$W$3=0,"",3)</f>
      </c>
      <c r="B5" s="13" t="str">
        <f>Vorgaben!$A$3</f>
        <v>M03</v>
      </c>
      <c r="C5" s="12">
        <f>IF('zum Rechnen'!$W$3=0,"",'zum Rechnen'!L5)</f>
      </c>
      <c r="D5" s="42">
        <f>IF('zum Rechnen'!$W$3=0,"",'zum Rechnen'!M5)</f>
      </c>
      <c r="E5" s="45">
        <f>IF('zum Rechnen'!$W$3=0,"",'zum Rechnen'!N5)</f>
      </c>
      <c r="F5" s="44" t="s">
        <v>11</v>
      </c>
      <c r="G5" s="46">
        <f>IF('zum Rechnen'!$W$3=0,"",'zum Rechnen'!P5)</f>
      </c>
      <c r="H5" s="13">
        <f>IF(AND(E5="",G5=""),"",(E5-G5))</f>
      </c>
      <c r="I5" s="14"/>
    </row>
    <row r="6" spans="1:9" ht="18" customHeight="1">
      <c r="A6" s="56">
        <f>IF('zum Rechnen'!$W$3=0,"",4)</f>
      </c>
      <c r="B6" s="13" t="str">
        <f>Vorgaben!$A$4</f>
        <v>M04</v>
      </c>
      <c r="C6" s="12">
        <f>IF('zum Rechnen'!$W$3=0,"",'zum Rechnen'!L6)</f>
      </c>
      <c r="D6" s="42">
        <f>IF('zum Rechnen'!$W$3=0,"",'zum Rechnen'!M6)</f>
      </c>
      <c r="E6" s="45">
        <f>IF('zum Rechnen'!$W$3=0,"",'zum Rechnen'!N6)</f>
      </c>
      <c r="F6" s="44" t="s">
        <v>11</v>
      </c>
      <c r="G6" s="46">
        <f>IF('zum Rechnen'!$W$3=0,"",'zum Rechnen'!P6)</f>
      </c>
      <c r="H6" s="13">
        <f>IF(AND(E6="",G6=""),"",(E6-G6))</f>
      </c>
      <c r="I6" s="14"/>
    </row>
    <row r="7" spans="1:9" ht="18" customHeight="1">
      <c r="A7" s="56">
        <f>IF('zum Rechnen'!$W$3=0,"",5)</f>
      </c>
      <c r="B7" s="13" t="str">
        <f>Vorgaben!$A$5</f>
        <v>M05</v>
      </c>
      <c r="C7" s="12">
        <f>IF('zum Rechnen'!$W$3=0,"",'zum Rechnen'!L7)</f>
      </c>
      <c r="D7" s="42">
        <f>IF('zum Rechnen'!$W$3=0,"",'zum Rechnen'!M7)</f>
      </c>
      <c r="E7" s="45">
        <f>IF('zum Rechnen'!$W$3=0,"",'zum Rechnen'!N7)</f>
      </c>
      <c r="F7" s="44" t="s">
        <v>11</v>
      </c>
      <c r="G7" s="46">
        <f>IF('zum Rechnen'!$W$3=0,"",'zum Rechnen'!P7)</f>
      </c>
      <c r="H7" s="13">
        <f>IF(AND(E7="",G7=""),"",(E7-G7))</f>
      </c>
      <c r="I7" s="14"/>
    </row>
    <row r="8" spans="1:15" ht="30" customHeight="1">
      <c r="A8" s="102"/>
      <c r="B8" s="104" t="s">
        <v>18</v>
      </c>
      <c r="C8" s="108" t="s">
        <v>21</v>
      </c>
      <c r="D8" s="104" t="s">
        <v>15</v>
      </c>
      <c r="E8" s="104" t="s">
        <v>16</v>
      </c>
      <c r="F8" s="104"/>
      <c r="G8" s="104"/>
      <c r="H8" s="104" t="s">
        <v>17</v>
      </c>
      <c r="I8" s="5"/>
      <c r="J8" s="16"/>
      <c r="K8" s="16"/>
      <c r="L8" s="17"/>
      <c r="M8" s="15"/>
      <c r="N8" s="18"/>
      <c r="O8" s="18"/>
    </row>
    <row r="9" spans="1:15" ht="30" customHeight="1">
      <c r="A9" s="103"/>
      <c r="B9" s="105"/>
      <c r="C9" s="109"/>
      <c r="D9" s="105"/>
      <c r="E9" s="105"/>
      <c r="F9" s="105"/>
      <c r="G9" s="105"/>
      <c r="H9" s="105"/>
      <c r="I9" s="5"/>
      <c r="J9" s="16"/>
      <c r="K9" s="16"/>
      <c r="L9" s="17"/>
      <c r="M9" s="15"/>
      <c r="N9" s="18"/>
      <c r="O9" s="18"/>
    </row>
    <row r="10" spans="1:15" ht="18" customHeight="1">
      <c r="A10" s="56">
        <f>IF('zum Rechnen'!$X$3=0,"",1)</f>
      </c>
      <c r="B10" s="13" t="str">
        <f>Vorgaben!$B$1</f>
        <v>M06</v>
      </c>
      <c r="C10" s="12">
        <f>IF('zum Rechnen'!$X$3=0,"",'zum Rechnen'!L10)</f>
      </c>
      <c r="D10" s="12">
        <f>IF('zum Rechnen'!$X$3=0,"",'zum Rechnen'!M10)</f>
      </c>
      <c r="E10" s="12">
        <f>IF('zum Rechnen'!$X$3=0,"",'zum Rechnen'!N10)</f>
      </c>
      <c r="F10" s="44" t="s">
        <v>11</v>
      </c>
      <c r="G10" s="46">
        <f>IF('zum Rechnen'!$X$3=0,"",'zum Rechnen'!P10)</f>
      </c>
      <c r="H10" s="13">
        <f>IF(AND(E10="",G10=""),"",(E10-G10))</f>
      </c>
      <c r="I10" s="20"/>
      <c r="J10" s="15"/>
      <c r="K10" s="20"/>
      <c r="L10" s="17"/>
      <c r="M10" s="15"/>
      <c r="N10" s="18"/>
      <c r="O10" s="18"/>
    </row>
    <row r="11" spans="1:15" ht="18" customHeight="1">
      <c r="A11" s="56">
        <f>IF('zum Rechnen'!$X$3=0,"",2)</f>
      </c>
      <c r="B11" s="13" t="str">
        <f>Vorgaben!$B$2</f>
        <v>M07</v>
      </c>
      <c r="C11" s="12">
        <f>IF('zum Rechnen'!$X$3=0,"",'zum Rechnen'!L11)</f>
      </c>
      <c r="D11" s="12">
        <f>IF('zum Rechnen'!$X$3=0,"",'zum Rechnen'!M11)</f>
      </c>
      <c r="E11" s="12">
        <f>IF('zum Rechnen'!$X$3=0,"",'zum Rechnen'!N11)</f>
      </c>
      <c r="F11" s="44" t="s">
        <v>11</v>
      </c>
      <c r="G11" s="46">
        <f>IF('zum Rechnen'!$X$3=0,"",'zum Rechnen'!P11)</f>
      </c>
      <c r="H11" s="13">
        <f>IF(AND(E11="",G11=""),"",(E11-G11))</f>
      </c>
      <c r="I11" s="21"/>
      <c r="J11" s="23"/>
      <c r="K11" s="23"/>
      <c r="L11" s="23"/>
      <c r="M11" s="23"/>
      <c r="N11" s="23"/>
      <c r="O11" s="23"/>
    </row>
    <row r="12" spans="1:9" ht="18" customHeight="1">
      <c r="A12" s="56">
        <f>IF('zum Rechnen'!$X$3=0,"",3)</f>
      </c>
      <c r="B12" s="13" t="str">
        <f>Vorgaben!$B$3</f>
        <v>M08</v>
      </c>
      <c r="C12" s="12">
        <f>IF('zum Rechnen'!$X$3=0,"",'zum Rechnen'!L12)</f>
      </c>
      <c r="D12" s="12">
        <f>IF('zum Rechnen'!$X$3=0,"",'zum Rechnen'!M12)</f>
      </c>
      <c r="E12" s="12">
        <f>IF('zum Rechnen'!$X$3=0,"",'zum Rechnen'!N12)</f>
      </c>
      <c r="F12" s="44" t="s">
        <v>11</v>
      </c>
      <c r="G12" s="46">
        <f>IF('zum Rechnen'!$X$3=0,"",'zum Rechnen'!P12)</f>
      </c>
      <c r="H12" s="13">
        <f>IF(AND(E12="",G12=""),"",(E12-G12))</f>
      </c>
      <c r="I12" s="5"/>
    </row>
    <row r="13" spans="1:8" ht="18" customHeight="1">
      <c r="A13" s="56">
        <f>IF('zum Rechnen'!$X$3=0,"",4)</f>
      </c>
      <c r="B13" s="13" t="str">
        <f>Vorgaben!$B$4</f>
        <v>M09</v>
      </c>
      <c r="C13" s="12">
        <f>IF('zum Rechnen'!$X$3=0,"",'zum Rechnen'!L13)</f>
      </c>
      <c r="D13" s="12">
        <f>IF('zum Rechnen'!$X$3=0,"",'zum Rechnen'!M13)</f>
      </c>
      <c r="E13" s="12">
        <f>IF('zum Rechnen'!$X$3=0,"",'zum Rechnen'!N13)</f>
      </c>
      <c r="F13" s="44" t="s">
        <v>11</v>
      </c>
      <c r="G13" s="46">
        <f>IF('zum Rechnen'!$X$3=0,"",'zum Rechnen'!P13)</f>
      </c>
      <c r="H13" s="13">
        <f>IF(AND(E13="",G13=""),"",(E13-G13))</f>
      </c>
    </row>
    <row r="14" spans="1:8" ht="18" customHeight="1">
      <c r="A14" s="56">
        <f>IF('zum Rechnen'!$X$3=0,"",5)</f>
      </c>
      <c r="B14" s="13" t="str">
        <f>Vorgaben!$B$5</f>
        <v>M10</v>
      </c>
      <c r="C14" s="12">
        <f>IF('zum Rechnen'!$X$3=0,"",'zum Rechnen'!L14)</f>
      </c>
      <c r="D14" s="12">
        <f>IF('zum Rechnen'!$X$3=0,"",'zum Rechnen'!M14)</f>
      </c>
      <c r="E14" s="12">
        <f>IF('zum Rechnen'!$X$3=0,"",'zum Rechnen'!N14)</f>
      </c>
      <c r="F14" s="44" t="s">
        <v>11</v>
      </c>
      <c r="G14" s="46">
        <f>IF('zum Rechnen'!$X$3=0,"",'zum Rechnen'!P14)</f>
      </c>
      <c r="H14" s="13">
        <f>IF(AND(E14="",G14=""),"",(E14-G14))</f>
      </c>
    </row>
    <row r="15" ht="18" customHeight="1"/>
    <row r="16" ht="14.25" customHeight="1"/>
    <row r="17" spans="2:3" ht="18" customHeight="1">
      <c r="B17" s="19" t="s">
        <v>19</v>
      </c>
      <c r="C17" s="26">
        <f>Vorgaben!$B$7</f>
        <v>0.4166666666666667</v>
      </c>
    </row>
    <row r="18" spans="2:3" ht="18" customHeight="1">
      <c r="B18" s="19" t="s">
        <v>3</v>
      </c>
      <c r="C18" s="26">
        <f>Vorgaben!$B$8</f>
        <v>0.009722222222222222</v>
      </c>
    </row>
    <row r="19" spans="2:3" ht="18" customHeight="1">
      <c r="B19" s="22" t="s">
        <v>20</v>
      </c>
      <c r="C19" s="26">
        <f>IF(Vorgaben!$B$9=0,"",Vorgaben!$B$9)</f>
        <v>0.0006944444444444445</v>
      </c>
    </row>
    <row r="20" spans="2:3" ht="18" customHeight="1">
      <c r="B20" s="24" t="s">
        <v>28</v>
      </c>
      <c r="C20" s="26">
        <f>Vorgaben!$B$10</f>
        <v>0.007638888888888889</v>
      </c>
    </row>
    <row r="21" ht="18" customHeight="1"/>
    <row r="22" ht="18" customHeight="1">
      <c r="E22" s="26"/>
    </row>
    <row r="23" spans="1:15" s="48" customFormat="1" ht="37.5" customHeight="1">
      <c r="A23" s="9"/>
      <c r="B23" s="35"/>
      <c r="C23" s="35"/>
      <c r="D23" s="35"/>
      <c r="E23" s="35"/>
      <c r="F23" s="35"/>
      <c r="G23" s="35"/>
      <c r="H23" s="35"/>
      <c r="I23" s="47"/>
      <c r="J23" s="35"/>
      <c r="K23" s="35"/>
      <c r="L23" s="47"/>
      <c r="M23" s="35"/>
      <c r="N23" s="35"/>
      <c r="O23" s="35"/>
    </row>
    <row r="24" ht="21" customHeight="1">
      <c r="E24" s="26"/>
    </row>
    <row r="25" ht="15">
      <c r="E25" s="26"/>
    </row>
    <row r="26" spans="1:15" s="48" customFormat="1" ht="24.75" customHeight="1">
      <c r="A26" s="9"/>
      <c r="B26" s="35"/>
      <c r="C26" s="35"/>
      <c r="D26" s="35"/>
      <c r="E26" s="35"/>
      <c r="F26" s="35"/>
      <c r="G26" s="35"/>
      <c r="H26" s="35"/>
      <c r="I26" s="47"/>
      <c r="J26" s="35"/>
      <c r="K26" s="35"/>
      <c r="L26" s="47"/>
      <c r="M26" s="35"/>
      <c r="N26" s="35"/>
      <c r="O26" s="35"/>
    </row>
    <row r="27" ht="21" customHeight="1">
      <c r="E27" s="26"/>
    </row>
    <row r="32" ht="15">
      <c r="A32" s="4"/>
    </row>
    <row r="33" ht="15">
      <c r="A33" s="6"/>
    </row>
    <row r="34" ht="15">
      <c r="A34" s="6"/>
    </row>
    <row r="35" ht="15">
      <c r="A35" s="4"/>
    </row>
    <row r="36" ht="15">
      <c r="A36" s="6"/>
    </row>
    <row r="37" ht="15">
      <c r="A37" s="6"/>
    </row>
    <row r="38" ht="15">
      <c r="A38" s="6"/>
    </row>
    <row r="39" ht="15">
      <c r="A39" s="6"/>
    </row>
    <row r="40" ht="15">
      <c r="A40" s="6"/>
    </row>
    <row r="41" ht="15">
      <c r="A41" s="6"/>
    </row>
    <row r="42" ht="15">
      <c r="A42" s="6"/>
    </row>
    <row r="43" ht="15">
      <c r="A43" s="6"/>
    </row>
    <row r="44" ht="15">
      <c r="A44" s="6"/>
    </row>
    <row r="45" ht="15">
      <c r="A45" s="6"/>
    </row>
    <row r="46" ht="15">
      <c r="A46" s="6"/>
    </row>
    <row r="47" ht="15">
      <c r="A47" s="6"/>
    </row>
    <row r="48" ht="15">
      <c r="A48" s="6"/>
    </row>
    <row r="49" ht="15">
      <c r="A49" s="6"/>
    </row>
  </sheetData>
  <sheetProtection password="E760" sheet="1" objects="1" scenarios="1"/>
  <mergeCells count="8">
    <mergeCell ref="A8:A9"/>
    <mergeCell ref="H8:H9"/>
    <mergeCell ref="E8:G9"/>
    <mergeCell ref="B1:H1"/>
    <mergeCell ref="E2:G2"/>
    <mergeCell ref="C8:C9"/>
    <mergeCell ref="B8:B9"/>
    <mergeCell ref="D8:D9"/>
  </mergeCells>
  <printOptions horizontalCentered="1"/>
  <pageMargins left="0.7480314960629921" right="0.7086614173228347" top="1.81" bottom="0.984251968503937" header="0.73" footer="0.5118110236220472"/>
  <pageSetup horizontalDpi="600" verticalDpi="600" orientation="portrait" paperSize="9" r:id="rId2"/>
  <headerFooter alignWithMargins="0">
    <oddHeader>&amp;R&amp;"Arial,Fett"&amp;12
</oddHeader>
  </headerFooter>
  <colBreaks count="1" manualBreakCount="1">
    <brk id="9" max="65535" man="1"/>
  </colBreaks>
  <legacyDrawing r:id="rId1"/>
</worksheet>
</file>

<file path=xl/worksheets/sheet4.xml><?xml version="1.0" encoding="utf-8"?>
<worksheet xmlns="http://schemas.openxmlformats.org/spreadsheetml/2006/main" xmlns:r="http://schemas.openxmlformats.org/officeDocument/2006/relationships">
  <sheetPr codeName="Tabelle2"/>
  <dimension ref="A1:O56"/>
  <sheetViews>
    <sheetView showRowColHeaders="0" zoomScale="107" zoomScaleNormal="107" zoomScaleSheetLayoutView="25" zoomScalePageLayoutView="0" workbookViewId="0" topLeftCell="A1">
      <selection activeCell="A1" sqref="A1:I1"/>
    </sheetView>
  </sheetViews>
  <sheetFormatPr defaultColWidth="11.421875" defaultRowHeight="12.75"/>
  <cols>
    <col min="1" max="1" width="7.7109375" style="50" customWidth="1"/>
    <col min="2" max="2" width="5.140625" style="49" customWidth="1"/>
    <col min="3" max="3" width="7.421875" style="8" customWidth="1"/>
    <col min="4" max="4" width="26.7109375" style="8" customWidth="1"/>
    <col min="5" max="5" width="2.28125" style="8" customWidth="1"/>
    <col min="6" max="6" width="26.7109375" style="8" customWidth="1"/>
    <col min="7" max="7" width="5.57421875" style="8" customWidth="1"/>
    <col min="8" max="8" width="1.8515625" style="8" customWidth="1"/>
    <col min="9" max="9" width="5.57421875" style="8" customWidth="1"/>
    <col min="10" max="10" width="7.140625" style="100" customWidth="1"/>
    <col min="12" max="12" width="5.421875" style="0" customWidth="1"/>
  </cols>
  <sheetData>
    <row r="1" spans="1:15" ht="54.75" customHeight="1">
      <c r="A1" s="113" t="s">
        <v>5</v>
      </c>
      <c r="B1" s="113"/>
      <c r="C1" s="113"/>
      <c r="D1" s="113"/>
      <c r="E1" s="113"/>
      <c r="F1" s="113"/>
      <c r="G1" s="113"/>
      <c r="H1" s="113"/>
      <c r="I1" s="113"/>
      <c r="J1" s="97"/>
      <c r="K1" s="68"/>
      <c r="L1" s="68"/>
      <c r="M1" s="68"/>
      <c r="N1" s="68"/>
      <c r="O1" s="68"/>
    </row>
    <row r="2" spans="1:15" ht="35.25" customHeight="1">
      <c r="A2" s="69" t="s">
        <v>6</v>
      </c>
      <c r="B2" s="93" t="s">
        <v>29</v>
      </c>
      <c r="C2" s="96" t="s">
        <v>30</v>
      </c>
      <c r="D2" s="70" t="s">
        <v>7</v>
      </c>
      <c r="E2" s="70"/>
      <c r="F2" s="70" t="s">
        <v>7</v>
      </c>
      <c r="G2" s="114" t="s">
        <v>8</v>
      </c>
      <c r="H2" s="114"/>
      <c r="I2" s="114"/>
      <c r="J2" s="98"/>
      <c r="K2" s="68"/>
      <c r="L2" s="68"/>
      <c r="M2" s="68"/>
      <c r="N2" s="68"/>
      <c r="O2" s="68"/>
    </row>
    <row r="3" spans="1:15" ht="18" customHeight="1">
      <c r="A3" s="71">
        <f>Vorgaben!$B$7</f>
        <v>0.4166666666666667</v>
      </c>
      <c r="B3" s="72">
        <v>1</v>
      </c>
      <c r="C3" s="73" t="s">
        <v>9</v>
      </c>
      <c r="D3" s="74" t="str">
        <f>Vorgaben!$A$1</f>
        <v>M01</v>
      </c>
      <c r="E3" s="75" t="s">
        <v>10</v>
      </c>
      <c r="F3" s="76" t="str">
        <f>Vorgaben!$A$2</f>
        <v>M02</v>
      </c>
      <c r="G3" s="77"/>
      <c r="H3" s="78" t="s">
        <v>11</v>
      </c>
      <c r="I3" s="77"/>
      <c r="J3" s="97" t="s">
        <v>49</v>
      </c>
      <c r="K3" s="68"/>
      <c r="L3" s="68"/>
      <c r="M3" s="68"/>
      <c r="N3" s="68"/>
      <c r="O3" s="68"/>
    </row>
    <row r="4" spans="1:15" s="61" customFormat="1" ht="18" customHeight="1">
      <c r="A4" s="71">
        <f>A3</f>
        <v>0.4166666666666667</v>
      </c>
      <c r="B4" s="72">
        <v>2</v>
      </c>
      <c r="C4" s="73" t="s">
        <v>9</v>
      </c>
      <c r="D4" s="74" t="str">
        <f>Vorgaben!$A$3</f>
        <v>M03</v>
      </c>
      <c r="E4" s="75" t="s">
        <v>10</v>
      </c>
      <c r="F4" s="76" t="str">
        <f>Vorgaben!$A$4</f>
        <v>M04</v>
      </c>
      <c r="G4" s="77"/>
      <c r="H4" s="78" t="s">
        <v>11</v>
      </c>
      <c r="I4" s="77"/>
      <c r="J4" s="97" t="s">
        <v>50</v>
      </c>
      <c r="K4" s="68"/>
      <c r="L4" s="68"/>
      <c r="M4" s="68"/>
      <c r="N4" s="68"/>
      <c r="O4" s="68"/>
    </row>
    <row r="5" spans="1:15" ht="18" customHeight="1">
      <c r="A5" s="122">
        <f>A4+Vorgaben!$B$8+Vorgaben!$B$9</f>
        <v>0.42708333333333337</v>
      </c>
      <c r="B5" s="123">
        <v>3</v>
      </c>
      <c r="C5" s="124" t="s">
        <v>12</v>
      </c>
      <c r="D5" s="125" t="str">
        <f>Vorgaben!$B$1</f>
        <v>M06</v>
      </c>
      <c r="E5" s="126" t="s">
        <v>10</v>
      </c>
      <c r="F5" s="127" t="str">
        <f>Vorgaben!$B$2</f>
        <v>M07</v>
      </c>
      <c r="G5" s="128"/>
      <c r="H5" s="129" t="s">
        <v>11</v>
      </c>
      <c r="I5" s="128"/>
      <c r="J5" s="130" t="s">
        <v>49</v>
      </c>
      <c r="K5" s="68"/>
      <c r="L5" s="68"/>
      <c r="M5" s="68"/>
      <c r="N5" s="68"/>
      <c r="O5" s="68"/>
    </row>
    <row r="6" spans="1:15" s="61" customFormat="1" ht="18" customHeight="1">
      <c r="A6" s="122">
        <f>A5</f>
        <v>0.42708333333333337</v>
      </c>
      <c r="B6" s="123">
        <v>4</v>
      </c>
      <c r="C6" s="124" t="s">
        <v>12</v>
      </c>
      <c r="D6" s="125" t="str">
        <f>Vorgaben!$B$3</f>
        <v>M08</v>
      </c>
      <c r="E6" s="126" t="s">
        <v>10</v>
      </c>
      <c r="F6" s="127" t="str">
        <f>Vorgaben!$B$5</f>
        <v>M10</v>
      </c>
      <c r="G6" s="128"/>
      <c r="H6" s="129" t="s">
        <v>11</v>
      </c>
      <c r="I6" s="128"/>
      <c r="J6" s="130" t="s">
        <v>50</v>
      </c>
      <c r="K6" s="68"/>
      <c r="L6" s="68"/>
      <c r="M6" s="68"/>
      <c r="N6" s="68"/>
      <c r="O6" s="68"/>
    </row>
    <row r="7" spans="1:15" ht="18" customHeight="1">
      <c r="A7" s="71">
        <f>A6+Vorgaben!$B$8+Vorgaben!$B$9</f>
        <v>0.43750000000000006</v>
      </c>
      <c r="B7" s="72">
        <v>5</v>
      </c>
      <c r="C7" s="73" t="s">
        <v>9</v>
      </c>
      <c r="D7" s="74" t="str">
        <f>Vorgaben!$A$5</f>
        <v>M05</v>
      </c>
      <c r="E7" s="75" t="s">
        <v>10</v>
      </c>
      <c r="F7" s="76" t="str">
        <f>Vorgaben!$A$2</f>
        <v>M02</v>
      </c>
      <c r="G7" s="77"/>
      <c r="H7" s="78" t="s">
        <v>11</v>
      </c>
      <c r="I7" s="77"/>
      <c r="J7" s="97" t="s">
        <v>49</v>
      </c>
      <c r="K7" s="68"/>
      <c r="L7" s="68"/>
      <c r="M7" s="68"/>
      <c r="N7" s="68"/>
      <c r="O7" s="68"/>
    </row>
    <row r="8" spans="1:15" s="61" customFormat="1" ht="18" customHeight="1">
      <c r="A8" s="71">
        <f>A7</f>
        <v>0.43750000000000006</v>
      </c>
      <c r="B8" s="72">
        <v>6</v>
      </c>
      <c r="C8" s="73" t="s">
        <v>9</v>
      </c>
      <c r="D8" s="74" t="str">
        <f>Vorgaben!$A$1</f>
        <v>M01</v>
      </c>
      <c r="E8" s="75" t="s">
        <v>10</v>
      </c>
      <c r="F8" s="76" t="str">
        <f>Vorgaben!$A$4</f>
        <v>M04</v>
      </c>
      <c r="G8" s="77"/>
      <c r="H8" s="78" t="s">
        <v>11</v>
      </c>
      <c r="I8" s="77"/>
      <c r="J8" s="97" t="s">
        <v>50</v>
      </c>
      <c r="K8" s="68"/>
      <c r="L8" s="68"/>
      <c r="M8" s="68"/>
      <c r="N8" s="68"/>
      <c r="O8" s="68"/>
    </row>
    <row r="9" spans="1:15" ht="18" customHeight="1">
      <c r="A9" s="122">
        <f>A8+Vorgaben!$B$8+Vorgaben!$B$9</f>
        <v>0.44791666666666674</v>
      </c>
      <c r="B9" s="123">
        <v>7</v>
      </c>
      <c r="C9" s="124" t="s">
        <v>12</v>
      </c>
      <c r="D9" s="125" t="str">
        <f>Vorgaben!$B$2</f>
        <v>M07</v>
      </c>
      <c r="E9" s="126" t="s">
        <v>10</v>
      </c>
      <c r="F9" s="127" t="str">
        <f>Vorgaben!$B$4</f>
        <v>M09</v>
      </c>
      <c r="G9" s="128"/>
      <c r="H9" s="129" t="s">
        <v>11</v>
      </c>
      <c r="I9" s="128"/>
      <c r="J9" s="130" t="s">
        <v>49</v>
      </c>
      <c r="K9" s="68"/>
      <c r="L9" s="68"/>
      <c r="M9" s="68"/>
      <c r="N9" s="68"/>
      <c r="O9" s="68"/>
    </row>
    <row r="10" spans="1:15" s="61" customFormat="1" ht="18" customHeight="1">
      <c r="A10" s="122">
        <f>A9</f>
        <v>0.44791666666666674</v>
      </c>
      <c r="B10" s="123">
        <v>8</v>
      </c>
      <c r="C10" s="124" t="s">
        <v>12</v>
      </c>
      <c r="D10" s="125" t="str">
        <f>Vorgaben!$B$1</f>
        <v>M06</v>
      </c>
      <c r="E10" s="126" t="s">
        <v>10</v>
      </c>
      <c r="F10" s="127" t="str">
        <f>Vorgaben!$B$3</f>
        <v>M08</v>
      </c>
      <c r="G10" s="128"/>
      <c r="H10" s="129" t="s">
        <v>11</v>
      </c>
      <c r="I10" s="128"/>
      <c r="J10" s="130" t="s">
        <v>50</v>
      </c>
      <c r="K10" s="68"/>
      <c r="L10" s="68"/>
      <c r="M10" s="68"/>
      <c r="N10" s="68"/>
      <c r="O10" s="68"/>
    </row>
    <row r="11" spans="1:15" ht="18" customHeight="1">
      <c r="A11" s="71">
        <f>A10+Vorgaben!$B$8+Vorgaben!$B$9</f>
        <v>0.4583333333333334</v>
      </c>
      <c r="B11" s="72">
        <v>9</v>
      </c>
      <c r="C11" s="73" t="s">
        <v>9</v>
      </c>
      <c r="D11" s="74" t="str">
        <f>Vorgaben!$A$5</f>
        <v>M05</v>
      </c>
      <c r="E11" s="75" t="s">
        <v>10</v>
      </c>
      <c r="F11" s="76" t="str">
        <f>Vorgaben!$A$3</f>
        <v>M03</v>
      </c>
      <c r="G11" s="77"/>
      <c r="H11" s="78" t="s">
        <v>11</v>
      </c>
      <c r="I11" s="77"/>
      <c r="J11" s="97" t="s">
        <v>49</v>
      </c>
      <c r="K11" s="68"/>
      <c r="L11" s="68"/>
      <c r="M11" s="68"/>
      <c r="N11" s="68"/>
      <c r="O11" s="68"/>
    </row>
    <row r="12" spans="1:15" s="61" customFormat="1" ht="18" customHeight="1">
      <c r="A12" s="71">
        <f>A11</f>
        <v>0.4583333333333334</v>
      </c>
      <c r="B12" s="72">
        <v>10</v>
      </c>
      <c r="C12" s="73" t="s">
        <v>9</v>
      </c>
      <c r="D12" s="74" t="str">
        <f>Vorgaben!$A$2</f>
        <v>M02</v>
      </c>
      <c r="E12" s="75" t="s">
        <v>10</v>
      </c>
      <c r="F12" s="76" t="str">
        <f>Vorgaben!$A$4</f>
        <v>M04</v>
      </c>
      <c r="G12" s="77"/>
      <c r="H12" s="78" t="s">
        <v>11</v>
      </c>
      <c r="I12" s="77"/>
      <c r="J12" s="97" t="s">
        <v>50</v>
      </c>
      <c r="K12" s="68"/>
      <c r="L12" s="68"/>
      <c r="M12" s="68"/>
      <c r="N12" s="68"/>
      <c r="O12" s="68"/>
    </row>
    <row r="13" spans="1:15" ht="18" customHeight="1">
      <c r="A13" s="122">
        <f>A12+Vorgaben!$B$8+Vorgaben!$B$9</f>
        <v>0.4687500000000001</v>
      </c>
      <c r="B13" s="123">
        <v>11</v>
      </c>
      <c r="C13" s="124" t="s">
        <v>12</v>
      </c>
      <c r="D13" s="125" t="str">
        <f>Vorgaben!$B$4</f>
        <v>M09</v>
      </c>
      <c r="E13" s="126" t="s">
        <v>10</v>
      </c>
      <c r="F13" s="127" t="str">
        <f>Vorgaben!$B$5</f>
        <v>M10</v>
      </c>
      <c r="G13" s="128"/>
      <c r="H13" s="129" t="s">
        <v>11</v>
      </c>
      <c r="I13" s="128"/>
      <c r="J13" s="130" t="s">
        <v>49</v>
      </c>
      <c r="K13" s="68"/>
      <c r="L13" s="68"/>
      <c r="M13" s="68"/>
      <c r="N13" s="68"/>
      <c r="O13" s="68"/>
    </row>
    <row r="14" spans="1:15" s="61" customFormat="1" ht="18" customHeight="1">
      <c r="A14" s="122">
        <f>A13</f>
        <v>0.4687500000000001</v>
      </c>
      <c r="B14" s="123">
        <v>12</v>
      </c>
      <c r="C14" s="124" t="s">
        <v>12</v>
      </c>
      <c r="D14" s="125" t="str">
        <f>Vorgaben!$B$2</f>
        <v>M07</v>
      </c>
      <c r="E14" s="126" t="s">
        <v>10</v>
      </c>
      <c r="F14" s="127" t="str">
        <f>Vorgaben!$B$3</f>
        <v>M08</v>
      </c>
      <c r="G14" s="128"/>
      <c r="H14" s="129" t="s">
        <v>11</v>
      </c>
      <c r="I14" s="128"/>
      <c r="J14" s="130" t="s">
        <v>50</v>
      </c>
      <c r="K14" s="68"/>
      <c r="L14" s="68"/>
      <c r="M14" s="68"/>
      <c r="N14" s="68"/>
      <c r="O14" s="68"/>
    </row>
    <row r="15" spans="1:15" ht="18" customHeight="1">
      <c r="A15" s="71">
        <f>A14+Vorgaben!$B$8+Vorgaben!$B$9</f>
        <v>0.4791666666666668</v>
      </c>
      <c r="B15" s="72">
        <v>13</v>
      </c>
      <c r="C15" s="73" t="s">
        <v>9</v>
      </c>
      <c r="D15" s="74" t="str">
        <f>Vorgaben!$A$1</f>
        <v>M01</v>
      </c>
      <c r="E15" s="75" t="s">
        <v>10</v>
      </c>
      <c r="F15" s="76" t="str">
        <f>Vorgaben!$A$3</f>
        <v>M03</v>
      </c>
      <c r="G15" s="77"/>
      <c r="H15" s="78" t="s">
        <v>11</v>
      </c>
      <c r="I15" s="77"/>
      <c r="J15" s="97" t="s">
        <v>49</v>
      </c>
      <c r="K15" s="68"/>
      <c r="L15" s="68"/>
      <c r="M15" s="68"/>
      <c r="N15" s="68"/>
      <c r="O15" s="68"/>
    </row>
    <row r="16" spans="1:15" s="61" customFormat="1" ht="18" customHeight="1">
      <c r="A16" s="71">
        <f>A15</f>
        <v>0.4791666666666668</v>
      </c>
      <c r="B16" s="72">
        <v>14</v>
      </c>
      <c r="C16" s="73" t="s">
        <v>9</v>
      </c>
      <c r="D16" s="74" t="str">
        <f>Vorgaben!$A$4</f>
        <v>M04</v>
      </c>
      <c r="E16" s="75" t="s">
        <v>10</v>
      </c>
      <c r="F16" s="76" t="str">
        <f>Vorgaben!$A$5</f>
        <v>M05</v>
      </c>
      <c r="G16" s="77"/>
      <c r="H16" s="78" t="s">
        <v>11</v>
      </c>
      <c r="I16" s="77"/>
      <c r="J16" s="97" t="s">
        <v>50</v>
      </c>
      <c r="K16" s="68"/>
      <c r="L16" s="68"/>
      <c r="M16" s="68"/>
      <c r="N16" s="68"/>
      <c r="O16" s="68"/>
    </row>
    <row r="17" spans="1:15" ht="18" customHeight="1">
      <c r="A17" s="122">
        <f>A16+Vorgaben!$B$8+Vorgaben!$B$9</f>
        <v>0.4895833333333335</v>
      </c>
      <c r="B17" s="123">
        <v>15</v>
      </c>
      <c r="C17" s="124" t="s">
        <v>12</v>
      </c>
      <c r="D17" s="125" t="str">
        <f>Vorgaben!$B$1</f>
        <v>M06</v>
      </c>
      <c r="E17" s="126" t="s">
        <v>10</v>
      </c>
      <c r="F17" s="127" t="str">
        <f>Vorgaben!$B$4</f>
        <v>M09</v>
      </c>
      <c r="G17" s="128"/>
      <c r="H17" s="129" t="s">
        <v>11</v>
      </c>
      <c r="I17" s="128"/>
      <c r="J17" s="130" t="s">
        <v>49</v>
      </c>
      <c r="K17" s="68"/>
      <c r="L17" s="68"/>
      <c r="M17" s="68"/>
      <c r="N17" s="68"/>
      <c r="O17" s="68"/>
    </row>
    <row r="18" spans="1:15" s="61" customFormat="1" ht="18" customHeight="1">
      <c r="A18" s="122">
        <f>A17</f>
        <v>0.4895833333333335</v>
      </c>
      <c r="B18" s="123">
        <v>16</v>
      </c>
      <c r="C18" s="124" t="s">
        <v>12</v>
      </c>
      <c r="D18" s="125" t="str">
        <f>Vorgaben!$B$2</f>
        <v>M07</v>
      </c>
      <c r="E18" s="126" t="s">
        <v>10</v>
      </c>
      <c r="F18" s="127" t="str">
        <f>Vorgaben!$B$5</f>
        <v>M10</v>
      </c>
      <c r="G18" s="128"/>
      <c r="H18" s="129" t="s">
        <v>11</v>
      </c>
      <c r="I18" s="128"/>
      <c r="J18" s="130" t="s">
        <v>50</v>
      </c>
      <c r="K18" s="68"/>
      <c r="L18" s="68"/>
      <c r="M18" s="68"/>
      <c r="N18" s="68"/>
      <c r="O18" s="68"/>
    </row>
    <row r="19" spans="1:15" ht="18" customHeight="1">
      <c r="A19" s="71">
        <f>A18+Vorgaben!$B$8+Vorgaben!$B$9</f>
        <v>0.5000000000000002</v>
      </c>
      <c r="B19" s="72">
        <v>17</v>
      </c>
      <c r="C19" s="73" t="s">
        <v>9</v>
      </c>
      <c r="D19" s="74" t="str">
        <f>Vorgaben!$A$2</f>
        <v>M02</v>
      </c>
      <c r="E19" s="75" t="s">
        <v>10</v>
      </c>
      <c r="F19" s="76" t="str">
        <f>Vorgaben!$A$3</f>
        <v>M03</v>
      </c>
      <c r="G19" s="77"/>
      <c r="H19" s="78" t="s">
        <v>11</v>
      </c>
      <c r="I19" s="77"/>
      <c r="J19" s="97" t="s">
        <v>49</v>
      </c>
      <c r="K19" s="68"/>
      <c r="L19" s="68"/>
      <c r="M19" s="68"/>
      <c r="N19" s="68"/>
      <c r="O19" s="68"/>
    </row>
    <row r="20" spans="1:15" s="61" customFormat="1" ht="18" customHeight="1">
      <c r="A20" s="71">
        <f>A19</f>
        <v>0.5000000000000002</v>
      </c>
      <c r="B20" s="72">
        <v>18</v>
      </c>
      <c r="C20" s="73" t="s">
        <v>9</v>
      </c>
      <c r="D20" s="74" t="str">
        <f>Vorgaben!$A$1</f>
        <v>M01</v>
      </c>
      <c r="E20" s="75" t="s">
        <v>10</v>
      </c>
      <c r="F20" s="76" t="str">
        <f>Vorgaben!$A$5</f>
        <v>M05</v>
      </c>
      <c r="G20" s="77"/>
      <c r="H20" s="78" t="s">
        <v>11</v>
      </c>
      <c r="I20" s="77"/>
      <c r="J20" s="97" t="s">
        <v>50</v>
      </c>
      <c r="K20" s="68"/>
      <c r="L20" s="68"/>
      <c r="M20" s="68"/>
      <c r="N20" s="68"/>
      <c r="O20" s="68"/>
    </row>
    <row r="21" spans="1:15" ht="18" customHeight="1">
      <c r="A21" s="122">
        <f>A20+Vorgaben!$B$8+Vorgaben!$B$9</f>
        <v>0.5104166666666669</v>
      </c>
      <c r="B21" s="123">
        <v>19</v>
      </c>
      <c r="C21" s="124" t="s">
        <v>12</v>
      </c>
      <c r="D21" s="125" t="str">
        <f>Vorgaben!$B$3</f>
        <v>M08</v>
      </c>
      <c r="E21" s="126" t="s">
        <v>10</v>
      </c>
      <c r="F21" s="127" t="str">
        <f>Vorgaben!$B$4</f>
        <v>M09</v>
      </c>
      <c r="G21" s="128"/>
      <c r="H21" s="129" t="s">
        <v>11</v>
      </c>
      <c r="I21" s="128"/>
      <c r="J21" s="130" t="s">
        <v>49</v>
      </c>
      <c r="K21" s="68"/>
      <c r="L21" s="68"/>
      <c r="M21" s="68"/>
      <c r="N21" s="68"/>
      <c r="O21" s="68"/>
    </row>
    <row r="22" spans="1:15" s="61" customFormat="1" ht="18" customHeight="1">
      <c r="A22" s="122">
        <f>A21</f>
        <v>0.5104166666666669</v>
      </c>
      <c r="B22" s="123">
        <v>20</v>
      </c>
      <c r="C22" s="124" t="s">
        <v>12</v>
      </c>
      <c r="D22" s="125" t="str">
        <f>Vorgaben!$B$1</f>
        <v>M06</v>
      </c>
      <c r="E22" s="126" t="s">
        <v>10</v>
      </c>
      <c r="F22" s="127" t="str">
        <f>Vorgaben!$B$5</f>
        <v>M10</v>
      </c>
      <c r="G22" s="128"/>
      <c r="H22" s="129" t="s">
        <v>11</v>
      </c>
      <c r="I22" s="128"/>
      <c r="J22" s="130" t="s">
        <v>50</v>
      </c>
      <c r="K22" s="68"/>
      <c r="L22" s="68"/>
      <c r="M22" s="68"/>
      <c r="N22" s="68"/>
      <c r="O22" s="68"/>
    </row>
    <row r="23" spans="1:15" s="48" customFormat="1" ht="30.75" customHeight="1">
      <c r="A23" s="79"/>
      <c r="B23" s="63"/>
      <c r="C23" s="64"/>
      <c r="D23" s="115" t="s">
        <v>72</v>
      </c>
      <c r="E23" s="115"/>
      <c r="F23" s="115"/>
      <c r="G23" s="64"/>
      <c r="H23" s="64"/>
      <c r="I23" s="80"/>
      <c r="J23" s="99"/>
      <c r="K23" s="81"/>
      <c r="L23" s="81"/>
      <c r="M23" s="81"/>
      <c r="N23" s="81"/>
      <c r="O23" s="81"/>
    </row>
    <row r="24" spans="1:15" ht="21" customHeight="1">
      <c r="A24" s="71">
        <f>A21+Vorgaben!$B$10+Vorgaben!$B$8</f>
        <v>0.5277777777777779</v>
      </c>
      <c r="B24" s="63">
        <v>21</v>
      </c>
      <c r="C24" s="78"/>
      <c r="D24" s="119">
        <f>IF('zum Rechnen'!$W$3&lt;10,"",'Gruppen-Tabellen'!$B$7)</f>
      </c>
      <c r="E24" s="118" t="s">
        <v>10</v>
      </c>
      <c r="F24" s="119">
        <f>IF('zum Rechnen'!$X$3&lt;10,"",'Gruppen-Tabellen'!$B$14)</f>
      </c>
      <c r="G24" s="77"/>
      <c r="H24" s="78" t="s">
        <v>11</v>
      </c>
      <c r="I24" s="77"/>
      <c r="J24" s="97" t="s">
        <v>49</v>
      </c>
      <c r="K24" s="68"/>
      <c r="L24" s="68"/>
      <c r="M24" s="68"/>
      <c r="N24" s="68"/>
      <c r="O24" s="68"/>
    </row>
    <row r="25" spans="1:15" ht="13.5">
      <c r="A25" s="79"/>
      <c r="B25" s="63"/>
      <c r="C25" s="64"/>
      <c r="D25" s="83" t="s">
        <v>75</v>
      </c>
      <c r="E25" s="84"/>
      <c r="F25" s="83" t="s">
        <v>76</v>
      </c>
      <c r="G25" s="112"/>
      <c r="H25" s="112"/>
      <c r="I25" s="112"/>
      <c r="J25" s="97"/>
      <c r="K25" s="68"/>
      <c r="L25" s="68"/>
      <c r="M25" s="68"/>
      <c r="N25" s="68"/>
      <c r="O25" s="68"/>
    </row>
    <row r="26" spans="1:15" s="48" customFormat="1" ht="30.75" customHeight="1">
      <c r="A26" s="79"/>
      <c r="B26" s="63"/>
      <c r="C26" s="64"/>
      <c r="D26" s="115" t="s">
        <v>40</v>
      </c>
      <c r="E26" s="115"/>
      <c r="F26" s="115"/>
      <c r="G26" s="64"/>
      <c r="H26" s="64"/>
      <c r="I26" s="80"/>
      <c r="J26" s="99"/>
      <c r="K26" s="81"/>
      <c r="L26" s="81"/>
      <c r="M26" s="81"/>
      <c r="N26" s="81"/>
      <c r="O26" s="81"/>
    </row>
    <row r="27" spans="1:15" ht="21" customHeight="1">
      <c r="A27" s="71">
        <f>A24+Vorgaben!$B$8+Vorgaben!$B$9</f>
        <v>0.5381944444444445</v>
      </c>
      <c r="B27" s="63">
        <v>21</v>
      </c>
      <c r="C27" s="78"/>
      <c r="D27" s="119">
        <f>IF('zum Rechnen'!$W$3&lt;10,"",'Gruppen-Tabellen'!$B$3)</f>
      </c>
      <c r="E27" s="118" t="s">
        <v>10</v>
      </c>
      <c r="F27" s="119">
        <f>IF('zum Rechnen'!$X$3&lt;10,"",'Gruppen-Tabellen'!$B$11)</f>
      </c>
      <c r="G27" s="77"/>
      <c r="H27" s="78" t="s">
        <v>11</v>
      </c>
      <c r="I27" s="77"/>
      <c r="J27" s="97" t="s">
        <v>49</v>
      </c>
      <c r="K27" s="68"/>
      <c r="L27" s="68"/>
      <c r="M27" s="68"/>
      <c r="N27" s="68"/>
      <c r="O27" s="68"/>
    </row>
    <row r="28" spans="1:15" ht="13.5">
      <c r="A28" s="79"/>
      <c r="B28" s="63"/>
      <c r="C28" s="64"/>
      <c r="D28" s="83" t="s">
        <v>41</v>
      </c>
      <c r="E28" s="84"/>
      <c r="F28" s="83" t="s">
        <v>36</v>
      </c>
      <c r="G28" s="112"/>
      <c r="H28" s="112"/>
      <c r="I28" s="112"/>
      <c r="J28" s="97"/>
      <c r="K28" s="68"/>
      <c r="L28" s="68"/>
      <c r="M28" s="68"/>
      <c r="N28" s="68"/>
      <c r="O28" s="68"/>
    </row>
    <row r="29" spans="1:15" s="48" customFormat="1" ht="30" customHeight="1">
      <c r="A29" s="79"/>
      <c r="B29" s="63"/>
      <c r="C29" s="64"/>
      <c r="D29" s="115" t="s">
        <v>42</v>
      </c>
      <c r="E29" s="115"/>
      <c r="F29" s="115"/>
      <c r="G29" s="64"/>
      <c r="H29" s="64"/>
      <c r="I29" s="80"/>
      <c r="J29" s="99"/>
      <c r="K29" s="81"/>
      <c r="L29" s="81"/>
      <c r="M29" s="81"/>
      <c r="N29" s="81"/>
      <c r="O29" s="81"/>
    </row>
    <row r="30" spans="1:15" ht="21" customHeight="1">
      <c r="A30" s="71">
        <f>A27</f>
        <v>0.5381944444444445</v>
      </c>
      <c r="B30" s="63">
        <v>22</v>
      </c>
      <c r="C30" s="78"/>
      <c r="D30" s="119">
        <f>IF('zum Rechnen'!$W$3&lt;10,"",'Gruppen-Tabellen'!$B$4)</f>
      </c>
      <c r="E30" s="118" t="s">
        <v>10</v>
      </c>
      <c r="F30" s="119">
        <f>IF('zum Rechnen'!$X$3&lt;10,"",'Gruppen-Tabellen'!$B$10)</f>
      </c>
      <c r="G30" s="77"/>
      <c r="H30" s="78" t="s">
        <v>11</v>
      </c>
      <c r="I30" s="77"/>
      <c r="J30" s="97" t="s">
        <v>50</v>
      </c>
      <c r="K30" s="68"/>
      <c r="L30" s="68"/>
      <c r="M30" s="68"/>
      <c r="N30" s="68"/>
      <c r="O30" s="68"/>
    </row>
    <row r="31" spans="1:15" ht="13.5">
      <c r="A31" s="79"/>
      <c r="B31" s="63"/>
      <c r="C31" s="64"/>
      <c r="D31" s="83" t="s">
        <v>35</v>
      </c>
      <c r="E31" s="84"/>
      <c r="F31" s="83" t="s">
        <v>43</v>
      </c>
      <c r="G31" s="112"/>
      <c r="H31" s="112"/>
      <c r="I31" s="112"/>
      <c r="J31" s="97"/>
      <c r="K31" s="68"/>
      <c r="L31" s="68"/>
      <c r="M31" s="68"/>
      <c r="N31" s="68"/>
      <c r="O31" s="68"/>
    </row>
    <row r="32" spans="1:15" s="48" customFormat="1" ht="30.75" customHeight="1">
      <c r="A32" s="79"/>
      <c r="B32" s="63"/>
      <c r="C32" s="64"/>
      <c r="D32" s="115" t="s">
        <v>73</v>
      </c>
      <c r="E32" s="115"/>
      <c r="F32" s="115"/>
      <c r="G32" s="64"/>
      <c r="H32" s="64"/>
      <c r="I32" s="80"/>
      <c r="J32" s="99"/>
      <c r="K32" s="81"/>
      <c r="L32" s="81"/>
      <c r="M32" s="81"/>
      <c r="N32" s="81"/>
      <c r="O32" s="81"/>
    </row>
    <row r="33" spans="1:15" ht="21" customHeight="1">
      <c r="A33" s="71">
        <f>A30+Vorgaben!$B$8+Vorgaben!$B$9</f>
        <v>0.5486111111111112</v>
      </c>
      <c r="B33" s="63">
        <v>21</v>
      </c>
      <c r="C33" s="78"/>
      <c r="D33" s="119">
        <f>IF('zum Rechnen'!$W$3&lt;10,"",'Gruppen-Tabellen'!$B$6)</f>
      </c>
      <c r="E33" s="118" t="s">
        <v>10</v>
      </c>
      <c r="F33" s="119">
        <f>IF('zum Rechnen'!$X$3&lt;10,"",'Gruppen-Tabellen'!$B$13)</f>
      </c>
      <c r="G33" s="77"/>
      <c r="H33" s="78" t="s">
        <v>11</v>
      </c>
      <c r="I33" s="77"/>
      <c r="J33" s="121" t="s">
        <v>50</v>
      </c>
      <c r="K33" s="68"/>
      <c r="L33" s="68"/>
      <c r="M33" s="68"/>
      <c r="N33" s="68"/>
      <c r="O33" s="68"/>
    </row>
    <row r="34" spans="1:15" ht="13.5">
      <c r="A34" s="79"/>
      <c r="B34" s="63"/>
      <c r="C34" s="64"/>
      <c r="D34" s="83" t="s">
        <v>41</v>
      </c>
      <c r="E34" s="84"/>
      <c r="F34" s="83" t="s">
        <v>36</v>
      </c>
      <c r="G34" s="112"/>
      <c r="H34" s="112"/>
      <c r="I34" s="112"/>
      <c r="J34" s="97"/>
      <c r="K34" s="68"/>
      <c r="L34" s="68"/>
      <c r="M34" s="68"/>
      <c r="N34" s="68"/>
      <c r="O34" s="68"/>
    </row>
    <row r="35" spans="1:15" s="48" customFormat="1" ht="30.75" customHeight="1">
      <c r="A35" s="79"/>
      <c r="B35" s="63"/>
      <c r="C35" s="64"/>
      <c r="D35" s="115" t="s">
        <v>74</v>
      </c>
      <c r="E35" s="115"/>
      <c r="F35" s="115"/>
      <c r="G35" s="64"/>
      <c r="H35" s="64"/>
      <c r="I35" s="80"/>
      <c r="J35" s="99"/>
      <c r="K35" s="81"/>
      <c r="L35" s="81"/>
      <c r="M35" s="81"/>
      <c r="N35" s="81"/>
      <c r="O35" s="81"/>
    </row>
    <row r="36" spans="1:15" ht="21" customHeight="1">
      <c r="A36" s="71">
        <f>A33</f>
        <v>0.5486111111111112</v>
      </c>
      <c r="B36" s="63">
        <v>21</v>
      </c>
      <c r="C36" s="78"/>
      <c r="D36" s="119">
        <f>IF('zum Rechnen'!$W$3&lt;10,"",'Gruppen-Tabellen'!$B$5)</f>
      </c>
      <c r="E36" s="118" t="s">
        <v>10</v>
      </c>
      <c r="F36" s="119">
        <f>IF('zum Rechnen'!$X$3&lt;10,"",'Gruppen-Tabellen'!$B$12)</f>
      </c>
      <c r="G36" s="77"/>
      <c r="H36" s="78" t="s">
        <v>11</v>
      </c>
      <c r="I36" s="77"/>
      <c r="J36" s="97" t="s">
        <v>49</v>
      </c>
      <c r="K36" s="68"/>
      <c r="L36" s="68"/>
      <c r="M36" s="68"/>
      <c r="N36" s="68"/>
      <c r="O36" s="68"/>
    </row>
    <row r="37" spans="1:15" ht="13.5">
      <c r="A37" s="79"/>
      <c r="B37" s="63"/>
      <c r="C37" s="64"/>
      <c r="D37" s="83" t="s">
        <v>41</v>
      </c>
      <c r="E37" s="84"/>
      <c r="F37" s="83" t="s">
        <v>36</v>
      </c>
      <c r="G37" s="112"/>
      <c r="H37" s="112"/>
      <c r="I37" s="112"/>
      <c r="J37" s="97"/>
      <c r="K37" s="68"/>
      <c r="L37" s="68"/>
      <c r="M37" s="68"/>
      <c r="N37" s="68"/>
      <c r="O37" s="68"/>
    </row>
    <row r="38" spans="1:15" s="48" customFormat="1" ht="30.75" customHeight="1">
      <c r="A38" s="79"/>
      <c r="B38" s="63"/>
      <c r="C38" s="64"/>
      <c r="D38" s="115" t="s">
        <v>34</v>
      </c>
      <c r="E38" s="115"/>
      <c r="F38" s="115"/>
      <c r="G38" s="64"/>
      <c r="H38" s="64"/>
      <c r="I38" s="80"/>
      <c r="J38" s="99"/>
      <c r="K38" s="81"/>
      <c r="L38" s="81"/>
      <c r="M38" s="81"/>
      <c r="N38" s="81"/>
      <c r="O38" s="81"/>
    </row>
    <row r="39" spans="1:15" ht="21" customHeight="1">
      <c r="A39" s="71">
        <f>A36+Vorgaben!$B$8+Vorgaben!$B$9</f>
        <v>0.5590277777777778</v>
      </c>
      <c r="B39" s="63">
        <v>23</v>
      </c>
      <c r="C39" s="78"/>
      <c r="D39" s="85">
        <f>IF(OR(G27="",I27=""),"",IF(G27&lt;I27,D27,IF(G27&gt;=I27,F27)))</f>
      </c>
      <c r="E39" s="82" t="s">
        <v>10</v>
      </c>
      <c r="F39" s="85">
        <f>IF(OR(G30="",I30=""),"",IF(G30&lt;I30,D30,IF(G30&gt;=I30,F30)))</f>
      </c>
      <c r="G39" s="77"/>
      <c r="H39" s="78" t="s">
        <v>11</v>
      </c>
      <c r="I39" s="77"/>
      <c r="J39" s="97" t="s">
        <v>50</v>
      </c>
      <c r="K39" s="68"/>
      <c r="L39" s="68"/>
      <c r="M39" s="68"/>
      <c r="N39" s="68"/>
      <c r="O39" s="68"/>
    </row>
    <row r="40" spans="1:15" ht="13.5">
      <c r="A40" s="79"/>
      <c r="B40" s="63"/>
      <c r="C40" s="64"/>
      <c r="D40" s="83" t="s">
        <v>45</v>
      </c>
      <c r="E40" s="84"/>
      <c r="F40" s="83" t="s">
        <v>46</v>
      </c>
      <c r="G40" s="112"/>
      <c r="H40" s="112"/>
      <c r="I40" s="112"/>
      <c r="J40" s="97"/>
      <c r="K40" s="68"/>
      <c r="L40" s="68"/>
      <c r="M40" s="68"/>
      <c r="N40" s="68"/>
      <c r="O40" s="68"/>
    </row>
    <row r="41" spans="1:15" s="48" customFormat="1" ht="30.75" customHeight="1">
      <c r="A41" s="79"/>
      <c r="B41" s="63"/>
      <c r="C41" s="64"/>
      <c r="D41" s="115" t="s">
        <v>13</v>
      </c>
      <c r="E41" s="115"/>
      <c r="F41" s="115"/>
      <c r="G41" s="64"/>
      <c r="H41" s="64"/>
      <c r="I41" s="80"/>
      <c r="J41" s="99"/>
      <c r="K41" s="81"/>
      <c r="L41" s="81"/>
      <c r="M41" s="81"/>
      <c r="N41" s="81"/>
      <c r="O41" s="81"/>
    </row>
    <row r="42" spans="1:15" ht="21" customHeight="1">
      <c r="A42" s="71">
        <f>A39</f>
        <v>0.5590277777777778</v>
      </c>
      <c r="B42" s="63">
        <v>24</v>
      </c>
      <c r="C42" s="78"/>
      <c r="D42" s="85">
        <f>IF(OR(G27="",I27=""),"",IF(G27&gt;I27,D27,IF(G27&lt;=I27,F27)))</f>
      </c>
      <c r="E42" s="82" t="s">
        <v>10</v>
      </c>
      <c r="F42" s="85">
        <f>IF(OR(G30="",I30=""),"",IF(G30&gt;I30,D30,IF(G30&lt;=I30,F30)))</f>
      </c>
      <c r="G42" s="77"/>
      <c r="H42" s="78" t="s">
        <v>11</v>
      </c>
      <c r="I42" s="77"/>
      <c r="J42" s="97" t="s">
        <v>49</v>
      </c>
      <c r="K42" s="68"/>
      <c r="L42" s="68"/>
      <c r="M42" s="68"/>
      <c r="N42" s="68"/>
      <c r="O42" s="68"/>
    </row>
    <row r="43" spans="1:15" ht="12.75">
      <c r="A43" s="86"/>
      <c r="B43" s="87"/>
      <c r="C43" s="64"/>
      <c r="D43" s="83" t="s">
        <v>48</v>
      </c>
      <c r="E43" s="84"/>
      <c r="F43" s="83" t="s">
        <v>47</v>
      </c>
      <c r="G43" s="112"/>
      <c r="H43" s="112"/>
      <c r="I43" s="112"/>
      <c r="J43" s="97"/>
      <c r="K43" s="68"/>
      <c r="L43" s="68"/>
      <c r="M43" s="68"/>
      <c r="N43" s="68"/>
      <c r="O43" s="68"/>
    </row>
    <row r="44" spans="1:15" ht="15">
      <c r="A44" s="88"/>
      <c r="B44" s="89"/>
      <c r="C44" s="90"/>
      <c r="D44" s="90"/>
      <c r="E44" s="90"/>
      <c r="F44" s="90"/>
      <c r="G44" s="90"/>
      <c r="H44" s="90"/>
      <c r="I44" s="90"/>
      <c r="J44" s="97"/>
      <c r="K44" s="68"/>
      <c r="L44" s="68"/>
      <c r="M44" s="68"/>
      <c r="N44" s="68"/>
      <c r="O44" s="68"/>
    </row>
    <row r="45" spans="1:15" ht="15">
      <c r="A45" s="111" t="s">
        <v>61</v>
      </c>
      <c r="B45" s="111"/>
      <c r="C45" s="111"/>
      <c r="D45" s="111"/>
      <c r="E45" s="90"/>
      <c r="F45" s="90"/>
      <c r="G45" s="90"/>
      <c r="H45" s="90"/>
      <c r="I45" s="90"/>
      <c r="J45" s="97"/>
      <c r="K45" s="68"/>
      <c r="L45" s="68"/>
      <c r="M45" s="68"/>
      <c r="N45" s="68"/>
      <c r="O45" s="68"/>
    </row>
    <row r="46" spans="1:15" ht="15">
      <c r="A46" s="88"/>
      <c r="B46" s="89"/>
      <c r="C46" s="101" t="s">
        <v>62</v>
      </c>
      <c r="D46" s="110">
        <f>IF(OR(G42="",I42=""),"",IF(G42&lt;I42,F42,IF(G42&gt;=I42,D42)))</f>
      </c>
      <c r="E46" s="110"/>
      <c r="F46" s="110"/>
      <c r="G46" s="90"/>
      <c r="H46" s="90"/>
      <c r="I46" s="90"/>
      <c r="J46" s="97"/>
      <c r="K46" s="68"/>
      <c r="L46" s="68"/>
      <c r="M46" s="68"/>
      <c r="N46" s="68"/>
      <c r="O46" s="68"/>
    </row>
    <row r="47" spans="1:15" ht="15">
      <c r="A47" s="88"/>
      <c r="B47" s="89"/>
      <c r="C47" s="101" t="s">
        <v>63</v>
      </c>
      <c r="D47" s="110">
        <f>IF(OR(G42="",I42=""),"",IF(G42&lt;I42,D42,IF(G42&gt;=I42,F42)))</f>
      </c>
      <c r="E47" s="110"/>
      <c r="F47" s="110"/>
      <c r="G47" s="90"/>
      <c r="H47" s="90"/>
      <c r="I47" s="90"/>
      <c r="J47" s="97"/>
      <c r="K47" s="68"/>
      <c r="L47" s="68"/>
      <c r="M47" s="68"/>
      <c r="N47" s="68"/>
      <c r="O47" s="68"/>
    </row>
    <row r="48" spans="1:15" ht="15">
      <c r="A48" s="88"/>
      <c r="B48" s="89"/>
      <c r="C48" s="101" t="s">
        <v>64</v>
      </c>
      <c r="D48" s="110">
        <f>IF(OR(G39="",I39=""),"",IF(G39&lt;I39,F39,IF(G39&gt;=I39,D39)))</f>
      </c>
      <c r="E48" s="110"/>
      <c r="F48" s="110"/>
      <c r="G48" s="90"/>
      <c r="H48" s="90"/>
      <c r="I48" s="90"/>
      <c r="J48" s="97"/>
      <c r="K48" s="68"/>
      <c r="L48" s="68"/>
      <c r="M48" s="68"/>
      <c r="N48" s="68"/>
      <c r="O48" s="68"/>
    </row>
    <row r="49" spans="1:15" ht="15">
      <c r="A49" s="88"/>
      <c r="B49" s="89"/>
      <c r="C49" s="101" t="s">
        <v>65</v>
      </c>
      <c r="D49" s="110">
        <f>IF(OR(G39="",I39=""),"",IF(G39&lt;I39,D39,IF(G39&gt;=I39,F39)))</f>
      </c>
      <c r="E49" s="110"/>
      <c r="F49" s="110"/>
      <c r="G49" s="90"/>
      <c r="H49" s="90"/>
      <c r="I49" s="90"/>
      <c r="J49" s="97"/>
      <c r="K49" s="68"/>
      <c r="L49" s="68"/>
      <c r="M49" s="68"/>
      <c r="N49" s="68"/>
      <c r="O49" s="68"/>
    </row>
    <row r="50" spans="1:15" ht="15">
      <c r="A50" s="88"/>
      <c r="B50" s="89"/>
      <c r="C50" s="101" t="s">
        <v>66</v>
      </c>
      <c r="D50" s="110">
        <f>IF(OR(G36="",I36=""),"",IF(G36&lt;I36,F36,IF(G36&gt;=I36,D36)))</f>
      </c>
      <c r="E50" s="110"/>
      <c r="F50" s="110"/>
      <c r="G50" s="90"/>
      <c r="H50" s="90"/>
      <c r="I50" s="90"/>
      <c r="J50" s="97"/>
      <c r="K50" s="68"/>
      <c r="L50" s="68"/>
      <c r="M50" s="68"/>
      <c r="N50" s="68"/>
      <c r="O50" s="68"/>
    </row>
    <row r="51" spans="1:15" ht="15">
      <c r="A51" s="88"/>
      <c r="B51" s="89"/>
      <c r="C51" s="101" t="s">
        <v>67</v>
      </c>
      <c r="D51" s="110">
        <f>IF(OR(G36="",I36=""),"",IF(G36&lt;I36,D36,IF(G36&gt;=I36,F36)))</f>
      </c>
      <c r="E51" s="110"/>
      <c r="F51" s="110"/>
      <c r="G51" s="90"/>
      <c r="H51" s="90"/>
      <c r="I51" s="90"/>
      <c r="J51" s="97"/>
      <c r="K51" s="68"/>
      <c r="L51" s="68"/>
      <c r="M51" s="68"/>
      <c r="N51" s="68"/>
      <c r="O51" s="68"/>
    </row>
    <row r="52" spans="1:15" ht="15">
      <c r="A52" s="88"/>
      <c r="B52" s="89"/>
      <c r="C52" s="101" t="s">
        <v>68</v>
      </c>
      <c r="D52" s="110">
        <f>IF(OR(G33="",I33=""),"",IF(G33&lt;I33,F33,IF(G33&gt;=I33,D33)))</f>
      </c>
      <c r="E52" s="110"/>
      <c r="F52" s="110"/>
      <c r="G52" s="90"/>
      <c r="H52" s="90"/>
      <c r="I52" s="90"/>
      <c r="J52" s="97"/>
      <c r="K52" s="68"/>
      <c r="L52" s="68"/>
      <c r="M52" s="68"/>
      <c r="N52" s="68"/>
      <c r="O52" s="68"/>
    </row>
    <row r="53" spans="1:15" ht="15">
      <c r="A53" s="88"/>
      <c r="B53" s="89"/>
      <c r="C53" s="101" t="s">
        <v>69</v>
      </c>
      <c r="D53" s="110">
        <f>IF(OR(G33="",I33=""),"",IF(G33&lt;I33,D33,IF(G33&gt;=I33,F33)))</f>
      </c>
      <c r="E53" s="110"/>
      <c r="F53" s="110"/>
      <c r="G53" s="90"/>
      <c r="H53" s="90"/>
      <c r="I53" s="90"/>
      <c r="J53" s="97"/>
      <c r="K53" s="68"/>
      <c r="L53" s="68"/>
      <c r="M53" s="68"/>
      <c r="N53" s="68"/>
      <c r="O53" s="68"/>
    </row>
    <row r="54" spans="1:15" ht="15">
      <c r="A54" s="88"/>
      <c r="B54" s="89"/>
      <c r="C54" s="101" t="s">
        <v>70</v>
      </c>
      <c r="D54" s="110">
        <f>IF(OR(G24="",I24=""),"",IF(G24&lt;I24,F24,IF(G24&gt;=I24,D24)))</f>
      </c>
      <c r="E54" s="110"/>
      <c r="F54" s="110"/>
      <c r="G54" s="90"/>
      <c r="H54" s="90"/>
      <c r="I54" s="90"/>
      <c r="J54" s="97"/>
      <c r="K54" s="68"/>
      <c r="L54" s="68"/>
      <c r="M54" s="68"/>
      <c r="N54" s="68"/>
      <c r="O54" s="68"/>
    </row>
    <row r="55" spans="1:15" ht="15">
      <c r="A55" s="88"/>
      <c r="B55" s="89"/>
      <c r="C55" s="101" t="s">
        <v>71</v>
      </c>
      <c r="D55" s="110">
        <f>IF(OR(G24="",I24=""),"",IF(G24&lt;I24,D24,IF(G24&gt;=I24,F24)))</f>
      </c>
      <c r="E55" s="110"/>
      <c r="F55" s="110"/>
      <c r="G55" s="90"/>
      <c r="H55" s="90"/>
      <c r="I55" s="90"/>
      <c r="J55" s="97"/>
      <c r="K55" s="68"/>
      <c r="L55" s="68"/>
      <c r="M55" s="68"/>
      <c r="N55" s="68"/>
      <c r="O55" s="68"/>
    </row>
    <row r="56" spans="1:15" ht="15">
      <c r="A56" s="88"/>
      <c r="B56" s="89"/>
      <c r="C56" s="90"/>
      <c r="D56" s="90"/>
      <c r="E56" s="90"/>
      <c r="F56" s="90"/>
      <c r="G56" s="90"/>
      <c r="H56" s="90"/>
      <c r="I56" s="90"/>
      <c r="J56" s="97"/>
      <c r="K56" s="68"/>
      <c r="L56" s="68"/>
      <c r="M56" s="68"/>
      <c r="N56" s="68"/>
      <c r="O56" s="68"/>
    </row>
  </sheetData>
  <sheetProtection password="E760" sheet="1" objects="1" scenarios="1"/>
  <mergeCells count="27">
    <mergeCell ref="D41:F41"/>
    <mergeCell ref="D23:F23"/>
    <mergeCell ref="G25:I25"/>
    <mergeCell ref="D35:F35"/>
    <mergeCell ref="G37:I37"/>
    <mergeCell ref="D32:F32"/>
    <mergeCell ref="G34:I34"/>
    <mergeCell ref="A45:D45"/>
    <mergeCell ref="G40:I40"/>
    <mergeCell ref="G43:I43"/>
    <mergeCell ref="A1:I1"/>
    <mergeCell ref="G2:I2"/>
    <mergeCell ref="G28:I28"/>
    <mergeCell ref="G31:I31"/>
    <mergeCell ref="D26:F26"/>
    <mergeCell ref="D29:F29"/>
    <mergeCell ref="D38:F38"/>
    <mergeCell ref="D55:F55"/>
    <mergeCell ref="D46:F46"/>
    <mergeCell ref="D47:F47"/>
    <mergeCell ref="D48:F48"/>
    <mergeCell ref="D49:F49"/>
    <mergeCell ref="D50:F50"/>
    <mergeCell ref="D51:F51"/>
    <mergeCell ref="D52:F52"/>
    <mergeCell ref="D53:F53"/>
    <mergeCell ref="D54:F54"/>
  </mergeCells>
  <printOptions/>
  <pageMargins left="0.59" right="0.49" top="1.33" bottom="0.76" header="0.3" footer="0.38"/>
  <pageSetup horizontalDpi="600" verticalDpi="600" orientation="portrait" paperSize="9" scale="95" r:id="rId3"/>
  <headerFooter alignWithMargins="0">
    <oddHeader>&amp;C&amp;"Arial,Fett Kursiv"&amp;16&amp;EJunioren -  Turnier&amp;"Arial,Standard"&amp;10&amp;E
&amp;"Arial,Fett Kursiv"&amp;14
?halle &amp;"Arial,Standard"&amp;10
&amp;R&amp;"Arial,Fett"&amp;12 am</oddHeader>
  </headerFooter>
  <legacyDrawing r:id="rId2"/>
</worksheet>
</file>

<file path=xl/worksheets/sheet5.xml><?xml version="1.0" encoding="utf-8"?>
<worksheet xmlns="http://schemas.openxmlformats.org/spreadsheetml/2006/main" xmlns:r="http://schemas.openxmlformats.org/officeDocument/2006/relationships">
  <sheetPr codeName="Tabelle3"/>
  <dimension ref="A1:B10"/>
  <sheetViews>
    <sheetView zoomScale="115" zoomScaleNormal="115" zoomScalePageLayoutView="0" workbookViewId="0" topLeftCell="A1">
      <selection activeCell="B11" sqref="B11"/>
    </sheetView>
  </sheetViews>
  <sheetFormatPr defaultColWidth="11.421875" defaultRowHeight="12.75"/>
  <cols>
    <col min="1" max="1" width="25.7109375" style="60" customWidth="1"/>
    <col min="2" max="2" width="25.7109375" style="2" customWidth="1"/>
    <col min="3" max="3" width="20.00390625" style="2" customWidth="1"/>
    <col min="4" max="16384" width="11.421875" style="2" customWidth="1"/>
  </cols>
  <sheetData>
    <row r="1" spans="1:2" ht="15" customHeight="1">
      <c r="A1" s="94" t="s">
        <v>51</v>
      </c>
      <c r="B1" s="95" t="s">
        <v>56</v>
      </c>
    </row>
    <row r="2" spans="1:2" ht="15" customHeight="1">
      <c r="A2" s="94" t="s">
        <v>52</v>
      </c>
      <c r="B2" s="95" t="s">
        <v>57</v>
      </c>
    </row>
    <row r="3" spans="1:2" ht="15" customHeight="1">
      <c r="A3" s="94" t="s">
        <v>53</v>
      </c>
      <c r="B3" s="95" t="s">
        <v>58</v>
      </c>
    </row>
    <row r="4" spans="1:2" ht="15" customHeight="1">
      <c r="A4" s="94" t="s">
        <v>54</v>
      </c>
      <c r="B4" s="95" t="s">
        <v>59</v>
      </c>
    </row>
    <row r="5" spans="1:2" ht="15" customHeight="1">
      <c r="A5" s="94" t="s">
        <v>55</v>
      </c>
      <c r="B5" s="95" t="s">
        <v>60</v>
      </c>
    </row>
    <row r="6" spans="1:2" ht="21.75" customHeight="1">
      <c r="A6" s="1" t="s">
        <v>0</v>
      </c>
      <c r="B6" s="1" t="s">
        <v>1</v>
      </c>
    </row>
    <row r="7" spans="1:2" ht="21.75" customHeight="1">
      <c r="A7" s="2" t="s">
        <v>2</v>
      </c>
      <c r="B7" s="62">
        <v>0.4166666666666667</v>
      </c>
    </row>
    <row r="8" spans="1:2" ht="21" customHeight="1">
      <c r="A8" s="2" t="s">
        <v>3</v>
      </c>
      <c r="B8" s="65">
        <v>0.009722222222222222</v>
      </c>
    </row>
    <row r="9" spans="1:2" ht="19.5" customHeight="1">
      <c r="A9" s="2" t="s">
        <v>4</v>
      </c>
      <c r="B9" s="66">
        <v>0.0006944444444444445</v>
      </c>
    </row>
    <row r="10" spans="1:2" ht="19.5" customHeight="1">
      <c r="A10" s="120" t="s">
        <v>77</v>
      </c>
      <c r="B10" s="67">
        <v>0.007638888888888889</v>
      </c>
    </row>
    <row r="11" ht="63" customHeight="1"/>
  </sheetData>
  <sheetProtection/>
  <printOptions horizontalCentered="1"/>
  <pageMargins left="0.7874015748031497" right="0.7874015748031497" top="1.63" bottom="0.984251968503937" header="0.5118110236220472" footer="0.5118110236220472"/>
  <pageSetup horizontalDpi="600" verticalDpi="600" orientation="portrait" paperSize="9" r:id="rId3"/>
  <headerFooter alignWithMargins="0">
    <oddHeader>&amp;C&amp;"Arial,Fett"&amp;16A Junioren Futsalturnier&amp;"Arial,Standard"&amp;10
&amp;R&amp;12 Odenwaldhalle
Wilhelmsfeld</oddHeader>
  </headerFooter>
  <legacyDrawing r:id="rId2"/>
</worksheet>
</file>

<file path=xl/worksheets/sheet6.xml><?xml version="1.0" encoding="utf-8"?>
<worksheet xmlns="http://schemas.openxmlformats.org/spreadsheetml/2006/main" xmlns:r="http://schemas.openxmlformats.org/officeDocument/2006/relationships">
  <sheetPr codeName="Tabelle4"/>
  <dimension ref="A1:X29"/>
  <sheetViews>
    <sheetView zoomScale="81" zoomScaleNormal="81" zoomScalePageLayoutView="0" workbookViewId="0" topLeftCell="B1">
      <selection activeCell="X3" sqref="X3"/>
    </sheetView>
  </sheetViews>
  <sheetFormatPr defaultColWidth="11.421875" defaultRowHeight="12.75"/>
  <cols>
    <col min="1" max="1" width="5.140625" style="53" customWidth="1"/>
    <col min="2" max="2" width="18.7109375" style="29" customWidth="1"/>
    <col min="3" max="3" width="2.28125" style="29" customWidth="1"/>
    <col min="4" max="4" width="18.7109375" style="29" customWidth="1"/>
    <col min="5" max="5" width="4.7109375" style="29" customWidth="1"/>
    <col min="6" max="6" width="2.140625" style="29" customWidth="1"/>
    <col min="7" max="7" width="4.7109375" style="29" customWidth="1"/>
    <col min="8" max="8" width="6.28125" style="29" customWidth="1"/>
    <col min="9" max="9" width="7.00390625" style="29" customWidth="1"/>
    <col min="10" max="10" width="1.7109375" style="29" customWidth="1"/>
    <col min="11" max="11" width="18.7109375" style="7" customWidth="1"/>
    <col min="12" max="12" width="8.28125" style="7" customWidth="1"/>
    <col min="13" max="13" width="5.57421875" style="7" customWidth="1"/>
    <col min="14" max="14" width="5.28125" style="7" customWidth="1"/>
    <col min="15" max="15" width="2.140625" style="7" customWidth="1"/>
    <col min="16" max="16" width="5.421875" style="7" customWidth="1"/>
    <col min="17" max="17" width="5.57421875" style="7" customWidth="1"/>
    <col min="18" max="18" width="2.421875" style="29" customWidth="1"/>
    <col min="19" max="19" width="7.8515625" style="7" customWidth="1"/>
    <col min="20" max="20" width="7.28125" style="7" customWidth="1"/>
    <col min="21" max="21" width="7.421875" style="7" customWidth="1"/>
    <col min="22" max="22" width="7.28125" style="7" customWidth="1"/>
    <col min="23" max="24" width="8.421875" style="7" customWidth="1"/>
    <col min="25" max="16384" width="11.421875" style="51" customWidth="1"/>
  </cols>
  <sheetData>
    <row r="1" spans="23:24" ht="29.25" customHeight="1">
      <c r="W1" s="22"/>
      <c r="X1" s="22"/>
    </row>
    <row r="2" spans="1:24" ht="43.5" customHeight="1">
      <c r="A2" s="54" t="s">
        <v>37</v>
      </c>
      <c r="B2" s="28" t="s">
        <v>7</v>
      </c>
      <c r="C2" s="28"/>
      <c r="D2" s="28" t="s">
        <v>7</v>
      </c>
      <c r="E2" s="116" t="s">
        <v>8</v>
      </c>
      <c r="F2" s="116"/>
      <c r="G2" s="116"/>
      <c r="H2" s="57" t="s">
        <v>22</v>
      </c>
      <c r="I2" s="57" t="s">
        <v>23</v>
      </c>
      <c r="J2" s="11"/>
      <c r="K2" s="27" t="s">
        <v>14</v>
      </c>
      <c r="L2" s="27" t="s">
        <v>21</v>
      </c>
      <c r="M2" s="27" t="s">
        <v>15</v>
      </c>
      <c r="N2" s="117" t="s">
        <v>16</v>
      </c>
      <c r="O2" s="117"/>
      <c r="P2" s="117"/>
      <c r="Q2" s="27" t="s">
        <v>17</v>
      </c>
      <c r="R2" s="11"/>
      <c r="S2" s="7" t="s">
        <v>24</v>
      </c>
      <c r="T2" s="7" t="s">
        <v>25</v>
      </c>
      <c r="U2" s="7" t="s">
        <v>26</v>
      </c>
      <c r="V2" s="7" t="s">
        <v>27</v>
      </c>
      <c r="W2" s="22" t="s">
        <v>32</v>
      </c>
      <c r="X2" s="22" t="s">
        <v>33</v>
      </c>
    </row>
    <row r="3" spans="1:24" ht="12.75">
      <c r="A3" s="53">
        <f>Spielplan!$B3</f>
        <v>1</v>
      </c>
      <c r="B3" s="30" t="str">
        <f>Spielplan!$D3</f>
        <v>M01</v>
      </c>
      <c r="C3" s="31" t="s">
        <v>10</v>
      </c>
      <c r="D3" s="32" t="str">
        <f>Spielplan!$F3</f>
        <v>M02</v>
      </c>
      <c r="E3" s="28">
        <f>IF(Spielplan!$G3="","",Spielplan!$G3)</f>
      </c>
      <c r="F3" s="28" t="s">
        <v>11</v>
      </c>
      <c r="G3" s="28">
        <f>IF(Spielplan!$I3="","",Spielplan!$I3)</f>
      </c>
      <c r="H3" s="7">
        <f>IF(OR($E3="",$G3=""),"",IF(E3&gt;G3,3,IF(E3=G3,1,0)))</f>
      </c>
      <c r="I3" s="7">
        <f aca="true" t="shared" si="0" ref="I3:I22">IF(OR($E3="",$G3=""),"",IF(G3&gt;E3,3,IF(E3=G3,1,0)))</f>
      </c>
      <c r="K3" s="28" t="str">
        <f>Vorgaben!$A$1</f>
        <v>M01</v>
      </c>
      <c r="L3" s="31">
        <f>SUM(S3:V3)</f>
        <v>0</v>
      </c>
      <c r="M3" s="31">
        <f>SUM(H3,H8,H15,H20)</f>
        <v>0</v>
      </c>
      <c r="N3" s="28">
        <f>SUM(E3,E8,E15,E20)</f>
        <v>0</v>
      </c>
      <c r="O3" s="28" t="s">
        <v>11</v>
      </c>
      <c r="P3" s="28">
        <f>SUM(G3,G8,G15,G20)</f>
        <v>0</v>
      </c>
      <c r="Q3" s="28">
        <f>N3-P3</f>
        <v>0</v>
      </c>
      <c r="R3" s="33"/>
      <c r="S3" s="7">
        <f>IF(OR(E3="",G3=""),0,1)</f>
        <v>0</v>
      </c>
      <c r="T3" s="7">
        <f>IF(OR(E8="",G8=""),0,1)</f>
        <v>0</v>
      </c>
      <c r="U3" s="7">
        <f>IF(OR(E15="",G15=""),0,1)</f>
        <v>0</v>
      </c>
      <c r="V3" s="7">
        <f>IF(OR(E20="",G20=""),0,1)</f>
        <v>0</v>
      </c>
      <c r="W3" s="7">
        <f>SUM(L3:L7)/2</f>
        <v>0</v>
      </c>
      <c r="X3" s="7">
        <f>SUM(L10:L14)/2</f>
        <v>0</v>
      </c>
    </row>
    <row r="4" spans="1:22" ht="12.75">
      <c r="A4" s="53">
        <f>Spielplan!$B4</f>
        <v>2</v>
      </c>
      <c r="B4" s="30" t="str">
        <f>Spielplan!$D4</f>
        <v>M03</v>
      </c>
      <c r="C4" s="31" t="s">
        <v>10</v>
      </c>
      <c r="D4" s="32" t="str">
        <f>Spielplan!$F4</f>
        <v>M04</v>
      </c>
      <c r="E4" s="28">
        <f>IF(Spielplan!$G4="","",Spielplan!$G4)</f>
      </c>
      <c r="F4" s="28" t="s">
        <v>11</v>
      </c>
      <c r="G4" s="28">
        <f>IF(Spielplan!$I4="","",Spielplan!$I4)</f>
      </c>
      <c r="H4" s="7">
        <f aca="true" t="shared" si="1" ref="H4:H22">IF(OR($E4="",$G4=""),"",IF(E4&gt;G4,3,IF(E4=G4,1,0)))</f>
      </c>
      <c r="I4" s="7">
        <f t="shared" si="0"/>
      </c>
      <c r="K4" s="28" t="str">
        <f>Vorgaben!$A$2</f>
        <v>M02</v>
      </c>
      <c r="L4" s="31">
        <f>SUM(S4:V4)</f>
        <v>0</v>
      </c>
      <c r="M4" s="31">
        <f>SUM(I3,I7,H12,H19)</f>
        <v>0</v>
      </c>
      <c r="N4" s="28">
        <f>SUM(G3,G7,E12,E19)</f>
        <v>0</v>
      </c>
      <c r="O4" s="28" t="s">
        <v>11</v>
      </c>
      <c r="P4" s="28">
        <f>SUM(E3,E7,G12,G19)</f>
        <v>0</v>
      </c>
      <c r="Q4" s="28">
        <f>N4-P4</f>
        <v>0</v>
      </c>
      <c r="R4" s="33"/>
      <c r="S4" s="7">
        <f>IF(OR(E3="",G3=""),0,1)</f>
        <v>0</v>
      </c>
      <c r="T4" s="7">
        <f>IF(OR(E7="",G7=""),0,1)</f>
        <v>0</v>
      </c>
      <c r="U4" s="7">
        <f>IF(OR(E12="",G12=""),0,1)</f>
        <v>0</v>
      </c>
      <c r="V4" s="7">
        <f>IF(OR(E19="",G19=""),0,1)</f>
        <v>0</v>
      </c>
    </row>
    <row r="5" spans="1:22" ht="12.75">
      <c r="A5" s="53">
        <f>Spielplan!$B5</f>
        <v>3</v>
      </c>
      <c r="B5" s="30" t="str">
        <f>Spielplan!$D5</f>
        <v>M06</v>
      </c>
      <c r="C5" s="31" t="s">
        <v>10</v>
      </c>
      <c r="D5" s="32" t="str">
        <f>Spielplan!$F5</f>
        <v>M07</v>
      </c>
      <c r="E5" s="28">
        <f>IF(Spielplan!$G5="","",Spielplan!$G5)</f>
      </c>
      <c r="F5" s="28" t="s">
        <v>11</v>
      </c>
      <c r="G5" s="28">
        <f>IF(Spielplan!$I5="","",Spielplan!$I5)</f>
      </c>
      <c r="H5" s="7">
        <f t="shared" si="1"/>
      </c>
      <c r="I5" s="7">
        <f t="shared" si="0"/>
      </c>
      <c r="K5" s="28" t="str">
        <f>Vorgaben!$A$3</f>
        <v>M03</v>
      </c>
      <c r="L5" s="31">
        <f>SUM(S5:V5)</f>
        <v>0</v>
      </c>
      <c r="M5" s="31">
        <f>SUM(H4,I11,I15,I19)</f>
        <v>0</v>
      </c>
      <c r="N5" s="28">
        <f>SUM(E4,G11,G15,G19)</f>
        <v>0</v>
      </c>
      <c r="O5" s="28" t="s">
        <v>11</v>
      </c>
      <c r="P5" s="28">
        <f>SUM(G4,E11,E15,E19)</f>
        <v>0</v>
      </c>
      <c r="Q5" s="28">
        <f>N5-P5</f>
        <v>0</v>
      </c>
      <c r="R5" s="33"/>
      <c r="S5" s="7">
        <f>IF(OR(E4="",G4=""),0,1)</f>
        <v>0</v>
      </c>
      <c r="T5" s="7">
        <f>IF(OR(E11="",G11=""),0,1)</f>
        <v>0</v>
      </c>
      <c r="U5" s="7">
        <f>IF(OR(E15="",G15=""),0,1)</f>
        <v>0</v>
      </c>
      <c r="V5" s="7">
        <f>IF(OR(E19="",G19=""),0,1)</f>
        <v>0</v>
      </c>
    </row>
    <row r="6" spans="1:22" ht="12.75">
      <c r="A6" s="53">
        <f>Spielplan!$B6</f>
        <v>4</v>
      </c>
      <c r="B6" s="30" t="str">
        <f>Spielplan!$D6</f>
        <v>M08</v>
      </c>
      <c r="C6" s="31" t="s">
        <v>10</v>
      </c>
      <c r="D6" s="32" t="str">
        <f>Spielplan!$F6</f>
        <v>M10</v>
      </c>
      <c r="E6" s="28">
        <f>IF(Spielplan!$G6="","",Spielplan!$G6)</f>
      </c>
      <c r="F6" s="28" t="s">
        <v>11</v>
      </c>
      <c r="G6" s="28">
        <f>IF(Spielplan!$I6="","",Spielplan!$I6)</f>
      </c>
      <c r="H6" s="7">
        <f t="shared" si="1"/>
      </c>
      <c r="I6" s="7">
        <f t="shared" si="0"/>
      </c>
      <c r="K6" s="28" t="str">
        <f>Vorgaben!$A$4</f>
        <v>M04</v>
      </c>
      <c r="L6" s="31">
        <f>SUM(S6:V6)</f>
        <v>0</v>
      </c>
      <c r="M6" s="31">
        <f>SUM(I4,I8,I12,H16)</f>
        <v>0</v>
      </c>
      <c r="N6" s="28">
        <f>SUM(G4,G8,G12,E16)</f>
        <v>0</v>
      </c>
      <c r="O6" s="28" t="s">
        <v>11</v>
      </c>
      <c r="P6" s="28">
        <f>SUM(E4,E8,E12,G16)</f>
        <v>0</v>
      </c>
      <c r="Q6" s="28">
        <f>N6-P6</f>
        <v>0</v>
      </c>
      <c r="R6" s="33"/>
      <c r="S6" s="7">
        <f>IF(OR(E4="",G4=""),0,1)</f>
        <v>0</v>
      </c>
      <c r="T6" s="7">
        <f>IF(OR(E8="",G8=""),0,1)</f>
        <v>0</v>
      </c>
      <c r="U6" s="7">
        <f>IF(OR(E12="",G12=""),0,1)</f>
        <v>0</v>
      </c>
      <c r="V6" s="7">
        <f>IF(OR(E16="",G16=""),0,1)</f>
        <v>0</v>
      </c>
    </row>
    <row r="7" spans="1:22" ht="12.75">
      <c r="A7" s="53">
        <f>Spielplan!$B7</f>
        <v>5</v>
      </c>
      <c r="B7" s="30" t="str">
        <f>Spielplan!$D7</f>
        <v>M05</v>
      </c>
      <c r="C7" s="31" t="s">
        <v>10</v>
      </c>
      <c r="D7" s="32" t="str">
        <f>Spielplan!$F7</f>
        <v>M02</v>
      </c>
      <c r="E7" s="28">
        <f>IF(Spielplan!$G7="","",Spielplan!$G7)</f>
      </c>
      <c r="F7" s="28" t="s">
        <v>11</v>
      </c>
      <c r="G7" s="28">
        <f>IF(Spielplan!$I7="","",Spielplan!$I7)</f>
      </c>
      <c r="H7" s="7">
        <f t="shared" si="1"/>
      </c>
      <c r="I7" s="7">
        <f t="shared" si="0"/>
      </c>
      <c r="K7" s="28" t="str">
        <f>Vorgaben!$A$5</f>
        <v>M05</v>
      </c>
      <c r="L7" s="31">
        <f>SUM(S7:V7)</f>
        <v>0</v>
      </c>
      <c r="M7" s="31">
        <f>SUM(H7,H11,I16,I20)</f>
        <v>0</v>
      </c>
      <c r="N7" s="28">
        <f>SUM(E7,E11,G16,G20)</f>
        <v>0</v>
      </c>
      <c r="O7" s="28" t="s">
        <v>11</v>
      </c>
      <c r="P7" s="28">
        <f>SUM(G7,G11,E16,E20)</f>
        <v>0</v>
      </c>
      <c r="Q7" s="28">
        <f>N7-P7</f>
        <v>0</v>
      </c>
      <c r="R7" s="33"/>
      <c r="S7" s="7">
        <f>IF(OR(E7="",G7=""),0,1)</f>
        <v>0</v>
      </c>
      <c r="T7" s="7">
        <f>IF(OR(E11="",G11=""),0,1)</f>
        <v>0</v>
      </c>
      <c r="U7" s="7">
        <f>IF(OR(E16="",G16=""),0,1)</f>
        <v>0</v>
      </c>
      <c r="V7" s="7">
        <f>IF(OR(E20="",G20=""),0,1)</f>
        <v>0</v>
      </c>
    </row>
    <row r="8" spans="1:24" ht="12.75">
      <c r="A8" s="53">
        <f>Spielplan!$B8</f>
        <v>6</v>
      </c>
      <c r="B8" s="30" t="str">
        <f>Spielplan!$D8</f>
        <v>M01</v>
      </c>
      <c r="C8" s="31" t="s">
        <v>10</v>
      </c>
      <c r="D8" s="32" t="str">
        <f>Spielplan!$F8</f>
        <v>M04</v>
      </c>
      <c r="E8" s="28">
        <f>IF(Spielplan!$G8="","",Spielplan!$G8)</f>
      </c>
      <c r="F8" s="28" t="s">
        <v>11</v>
      </c>
      <c r="G8" s="28">
        <f>IF(Spielplan!$I8="","",Spielplan!$I8)</f>
      </c>
      <c r="H8" s="7">
        <f t="shared" si="1"/>
      </c>
      <c r="I8" s="7">
        <f t="shared" si="0"/>
      </c>
      <c r="K8" s="116" t="s">
        <v>18</v>
      </c>
      <c r="L8" s="116" t="s">
        <v>21</v>
      </c>
      <c r="M8" s="116" t="s">
        <v>15</v>
      </c>
      <c r="N8" s="116" t="s">
        <v>16</v>
      </c>
      <c r="O8" s="116"/>
      <c r="P8" s="116"/>
      <c r="Q8" s="116" t="s">
        <v>17</v>
      </c>
      <c r="W8" s="52"/>
      <c r="X8" s="52"/>
    </row>
    <row r="9" spans="1:24" ht="12.75">
      <c r="A9" s="53">
        <f>Spielplan!$B9</f>
        <v>7</v>
      </c>
      <c r="B9" s="30" t="str">
        <f>Spielplan!$D9</f>
        <v>M07</v>
      </c>
      <c r="C9" s="31" t="s">
        <v>10</v>
      </c>
      <c r="D9" s="32" t="str">
        <f>Spielplan!$F9</f>
        <v>M09</v>
      </c>
      <c r="E9" s="28">
        <f>IF(Spielplan!$G9="","",Spielplan!$G9)</f>
      </c>
      <c r="F9" s="28" t="s">
        <v>11</v>
      </c>
      <c r="G9" s="28">
        <f>IF(Spielplan!$I9="","",Spielplan!$I9)</f>
      </c>
      <c r="H9" s="7">
        <f t="shared" si="1"/>
      </c>
      <c r="I9" s="7">
        <f t="shared" si="0"/>
      </c>
      <c r="K9" s="116"/>
      <c r="L9" s="116"/>
      <c r="M9" s="116"/>
      <c r="N9" s="116"/>
      <c r="O9" s="116"/>
      <c r="P9" s="116"/>
      <c r="Q9" s="116"/>
      <c r="W9" s="52"/>
      <c r="X9" s="52"/>
    </row>
    <row r="10" spans="1:24" ht="12.75">
      <c r="A10" s="53">
        <f>Spielplan!$B10</f>
        <v>8</v>
      </c>
      <c r="B10" s="30" t="str">
        <f>Spielplan!$D10</f>
        <v>M06</v>
      </c>
      <c r="C10" s="31" t="s">
        <v>10</v>
      </c>
      <c r="D10" s="32" t="str">
        <f>Spielplan!$F10</f>
        <v>M08</v>
      </c>
      <c r="E10" s="28">
        <f>IF(Spielplan!$G10="","",Spielplan!$G10)</f>
      </c>
      <c r="F10" s="28" t="s">
        <v>11</v>
      </c>
      <c r="G10" s="28">
        <f>IF(Spielplan!$I10="","",Spielplan!$I10)</f>
      </c>
      <c r="H10" s="7">
        <f t="shared" si="1"/>
      </c>
      <c r="I10" s="7">
        <f t="shared" si="0"/>
      </c>
      <c r="K10" s="28" t="str">
        <f>Vorgaben!$B$1</f>
        <v>M06</v>
      </c>
      <c r="L10" s="31">
        <f>SUM(S10:V10)</f>
        <v>0</v>
      </c>
      <c r="M10" s="31">
        <f>SUM(H5,H10,H17,H22)</f>
        <v>0</v>
      </c>
      <c r="N10" s="28">
        <f>SUM(E5,E10,E17,E22)</f>
        <v>0</v>
      </c>
      <c r="O10" s="28" t="s">
        <v>11</v>
      </c>
      <c r="P10" s="28">
        <f>SUM(G5,G10,G17,G22)</f>
        <v>0</v>
      </c>
      <c r="Q10" s="28">
        <f>N10-P10</f>
        <v>0</v>
      </c>
      <c r="R10" s="36"/>
      <c r="S10" s="7">
        <f>IF(OR(E5="",G5=""),0,1)</f>
        <v>0</v>
      </c>
      <c r="T10" s="7">
        <f>IF(OR(E10="",G10=""),0,1)</f>
        <v>0</v>
      </c>
      <c r="U10" s="7">
        <f>IF(OR(E17="",G17=""),0,1)</f>
        <v>0</v>
      </c>
      <c r="V10" s="7">
        <f>IF(OR(E22="",G22=""),0,1)</f>
        <v>0</v>
      </c>
      <c r="W10" s="34"/>
      <c r="X10" s="34"/>
    </row>
    <row r="11" spans="1:24" ht="12.75">
      <c r="A11" s="53">
        <f>Spielplan!$B11</f>
        <v>9</v>
      </c>
      <c r="B11" s="30" t="str">
        <f>Spielplan!$D11</f>
        <v>M05</v>
      </c>
      <c r="C11" s="31" t="s">
        <v>10</v>
      </c>
      <c r="D11" s="32" t="str">
        <f>Spielplan!$F11</f>
        <v>M03</v>
      </c>
      <c r="E11" s="28">
        <f>IF(Spielplan!$G11="","",Spielplan!$G11)</f>
      </c>
      <c r="F11" s="28" t="s">
        <v>11</v>
      </c>
      <c r="G11" s="28">
        <f>IF(Spielplan!$I11="","",Spielplan!$I11)</f>
      </c>
      <c r="H11" s="7">
        <f t="shared" si="1"/>
      </c>
      <c r="I11" s="7">
        <f t="shared" si="0"/>
      </c>
      <c r="J11" s="37"/>
      <c r="K11" s="28" t="str">
        <f>Vorgaben!$B$2</f>
        <v>M07</v>
      </c>
      <c r="L11" s="31">
        <f>SUM(S11:V11)</f>
        <v>0</v>
      </c>
      <c r="M11" s="31">
        <f>SUM(I5,H9,H14,H18)</f>
        <v>0</v>
      </c>
      <c r="N11" s="28">
        <f>SUM(G5,E9,E14,E18)</f>
        <v>0</v>
      </c>
      <c r="O11" s="28" t="s">
        <v>11</v>
      </c>
      <c r="P11" s="28">
        <f>SUM(E5,G9,G14,G18)</f>
        <v>0</v>
      </c>
      <c r="Q11" s="28">
        <f>N11-P11</f>
        <v>0</v>
      </c>
      <c r="R11" s="37"/>
      <c r="S11" s="7">
        <f>IF(OR(E5="",G5=""),0,1)</f>
        <v>0</v>
      </c>
      <c r="T11" s="7">
        <f>IF(OR(E9="",G9=""),0,1)</f>
        <v>0</v>
      </c>
      <c r="U11" s="7">
        <f>IF(OR(E14="",G14=""),0,1)</f>
        <v>0</v>
      </c>
      <c r="V11" s="7">
        <f>IF(OR(E18="",G18=""),0,1)</f>
        <v>0</v>
      </c>
      <c r="W11" s="37"/>
      <c r="X11" s="37"/>
    </row>
    <row r="12" spans="1:22" ht="12.75">
      <c r="A12" s="53">
        <f>Spielplan!$B12</f>
        <v>10</v>
      </c>
      <c r="B12" s="30" t="str">
        <f>Spielplan!$D12</f>
        <v>M02</v>
      </c>
      <c r="C12" s="31" t="s">
        <v>10</v>
      </c>
      <c r="D12" s="32" t="str">
        <f>Spielplan!$F12</f>
        <v>M04</v>
      </c>
      <c r="E12" s="28">
        <f>IF(Spielplan!$G12="","",Spielplan!$G12)</f>
      </c>
      <c r="F12" s="28" t="s">
        <v>11</v>
      </c>
      <c r="G12" s="28">
        <f>IF(Spielplan!$I12="","",Spielplan!$I12)</f>
      </c>
      <c r="H12" s="7">
        <f t="shared" si="1"/>
      </c>
      <c r="I12" s="7">
        <f t="shared" si="0"/>
      </c>
      <c r="K12" s="28" t="str">
        <f>Vorgaben!$B$3</f>
        <v>M08</v>
      </c>
      <c r="L12" s="31">
        <f>SUM(S12:V12)</f>
        <v>0</v>
      </c>
      <c r="M12" s="31">
        <f>SUM(H6,I10,I14,H21)</f>
        <v>0</v>
      </c>
      <c r="N12" s="28">
        <f>SUM(E6,G10,G14,E21)</f>
        <v>0</v>
      </c>
      <c r="O12" s="28" t="s">
        <v>11</v>
      </c>
      <c r="P12" s="28">
        <f>SUM(G6,E10,E14,G21)</f>
        <v>0</v>
      </c>
      <c r="Q12" s="28">
        <f>N12-P12</f>
        <v>0</v>
      </c>
      <c r="S12" s="7">
        <f>IF(OR(E6="",G6=""),0,1)</f>
        <v>0</v>
      </c>
      <c r="T12" s="7">
        <f>IF(OR(E10="",G10=""),0,1)</f>
        <v>0</v>
      </c>
      <c r="U12" s="7">
        <f>IF(OR(E14="",G14=""),0,1)</f>
        <v>0</v>
      </c>
      <c r="V12" s="7">
        <f>IF(OR(E21="",G21=""),0,1)</f>
        <v>0</v>
      </c>
    </row>
    <row r="13" spans="1:22" ht="12.75">
      <c r="A13" s="53">
        <f>Spielplan!$B13</f>
        <v>11</v>
      </c>
      <c r="B13" s="30" t="str">
        <f>Spielplan!$D13</f>
        <v>M09</v>
      </c>
      <c r="C13" s="31" t="s">
        <v>10</v>
      </c>
      <c r="D13" s="32" t="str">
        <f>Spielplan!$F13</f>
        <v>M10</v>
      </c>
      <c r="E13" s="28">
        <f>IF(Spielplan!$G13="","",Spielplan!$G13)</f>
      </c>
      <c r="F13" s="28" t="s">
        <v>11</v>
      </c>
      <c r="G13" s="28">
        <f>IF(Spielplan!$I13="","",Spielplan!$I13)</f>
      </c>
      <c r="H13" s="7">
        <f t="shared" si="1"/>
      </c>
      <c r="I13" s="7">
        <f t="shared" si="0"/>
      </c>
      <c r="K13" s="28" t="str">
        <f>Vorgaben!$B$4</f>
        <v>M09</v>
      </c>
      <c r="L13" s="31">
        <f>SUM(S13:V13)</f>
        <v>0</v>
      </c>
      <c r="M13" s="31">
        <f>SUM(I9,H13,I17,I21)</f>
        <v>0</v>
      </c>
      <c r="N13" s="28">
        <f>SUM(G9,E13,G17,G21)</f>
        <v>0</v>
      </c>
      <c r="O13" s="28" t="s">
        <v>11</v>
      </c>
      <c r="P13" s="28">
        <f>SUM(E9,G13,E17,E21)</f>
        <v>0</v>
      </c>
      <c r="Q13" s="28">
        <f>N13-P13</f>
        <v>0</v>
      </c>
      <c r="S13" s="7">
        <f>IF(OR(E9="",G9=""),0,1)</f>
        <v>0</v>
      </c>
      <c r="T13" s="7">
        <f>IF(OR(E13="",G13=""),0,1)</f>
        <v>0</v>
      </c>
      <c r="U13" s="7">
        <f>IF(OR(E17="",G17=""),0,1)</f>
        <v>0</v>
      </c>
      <c r="V13" s="7">
        <f>IF(OR(E21="",G21=""),0,1)</f>
        <v>0</v>
      </c>
    </row>
    <row r="14" spans="1:22" ht="15.75" customHeight="1">
      <c r="A14" s="53">
        <f>Spielplan!$B14</f>
        <v>12</v>
      </c>
      <c r="B14" s="30" t="str">
        <f>Spielplan!$D14</f>
        <v>M07</v>
      </c>
      <c r="C14" s="31" t="s">
        <v>10</v>
      </c>
      <c r="D14" s="32" t="str">
        <f>Spielplan!$F14</f>
        <v>M08</v>
      </c>
      <c r="E14" s="28">
        <f>IF(Spielplan!$G14="","",Spielplan!$G14)</f>
      </c>
      <c r="F14" s="28" t="s">
        <v>11</v>
      </c>
      <c r="G14" s="28">
        <f>IF(Spielplan!$I14="","",Spielplan!$I14)</f>
      </c>
      <c r="H14" s="7">
        <f t="shared" si="1"/>
      </c>
      <c r="I14" s="7">
        <f t="shared" si="0"/>
      </c>
      <c r="K14" s="28" t="str">
        <f>Vorgaben!$B$5</f>
        <v>M10</v>
      </c>
      <c r="L14" s="31">
        <f>SUM(S14:V14)</f>
        <v>0</v>
      </c>
      <c r="M14" s="31">
        <f>SUM(I6,I13,I18,I22)</f>
        <v>0</v>
      </c>
      <c r="N14" s="28">
        <f>SUM(G6,G13,G18,G22)</f>
        <v>0</v>
      </c>
      <c r="O14" s="28" t="s">
        <v>11</v>
      </c>
      <c r="P14" s="28">
        <f>SUM(E6,E13,E18,E22)</f>
        <v>0</v>
      </c>
      <c r="Q14" s="28">
        <f>N14-P14</f>
        <v>0</v>
      </c>
      <c r="S14" s="7">
        <f>IF(OR(E6="",G6=""),0,1)</f>
        <v>0</v>
      </c>
      <c r="T14" s="7">
        <f>IF(OR(E13="",G13=""),0,1)</f>
        <v>0</v>
      </c>
      <c r="U14" s="7">
        <f>IF(OR(E18="",G18=""),0,1)</f>
        <v>0</v>
      </c>
      <c r="V14" s="7">
        <f>IF(OR(E22="",G22=""),0,1)</f>
        <v>0</v>
      </c>
    </row>
    <row r="15" spans="1:9" ht="15.75" customHeight="1">
      <c r="A15" s="53">
        <f>Spielplan!$B15</f>
        <v>13</v>
      </c>
      <c r="B15" s="30" t="str">
        <f>Spielplan!$D15</f>
        <v>M01</v>
      </c>
      <c r="C15" s="31" t="s">
        <v>10</v>
      </c>
      <c r="D15" s="32" t="str">
        <f>Spielplan!$F15</f>
        <v>M03</v>
      </c>
      <c r="E15" s="28">
        <f>IF(Spielplan!$G15="","",Spielplan!$G15)</f>
      </c>
      <c r="F15" s="28" t="s">
        <v>11</v>
      </c>
      <c r="G15" s="28">
        <f>IF(Spielplan!$I15="","",Spielplan!$I15)</f>
      </c>
      <c r="H15" s="7">
        <f t="shared" si="1"/>
      </c>
      <c r="I15" s="7">
        <f t="shared" si="0"/>
      </c>
    </row>
    <row r="16" spans="1:14" ht="15.75" customHeight="1">
      <c r="A16" s="53">
        <f>Spielplan!$B16</f>
        <v>14</v>
      </c>
      <c r="B16" s="30" t="str">
        <f>Spielplan!$D16</f>
        <v>M04</v>
      </c>
      <c r="C16" s="31" t="s">
        <v>10</v>
      </c>
      <c r="D16" s="32" t="str">
        <f>Spielplan!$F16</f>
        <v>M05</v>
      </c>
      <c r="E16" s="28">
        <f>IF(Spielplan!$G16="","",Spielplan!$G16)</f>
      </c>
      <c r="F16" s="28" t="s">
        <v>11</v>
      </c>
      <c r="G16" s="28">
        <f>IF(Spielplan!$I16="","",Spielplan!$I16)</f>
      </c>
      <c r="H16" s="7">
        <f t="shared" si="1"/>
      </c>
      <c r="I16" s="7">
        <f t="shared" si="0"/>
      </c>
      <c r="M16" s="38"/>
      <c r="N16" s="38"/>
    </row>
    <row r="17" spans="1:14" ht="15.75" customHeight="1">
      <c r="A17" s="53">
        <f>Spielplan!$B17</f>
        <v>15</v>
      </c>
      <c r="B17" s="30" t="str">
        <f>Spielplan!$D17</f>
        <v>M06</v>
      </c>
      <c r="C17" s="31" t="s">
        <v>10</v>
      </c>
      <c r="D17" s="32" t="str">
        <f>Spielplan!$F17</f>
        <v>M09</v>
      </c>
      <c r="E17" s="28">
        <f>IF(Spielplan!$G17="","",Spielplan!$G17)</f>
      </c>
      <c r="F17" s="28" t="s">
        <v>11</v>
      </c>
      <c r="G17" s="28">
        <f>IF(Spielplan!$I17="","",Spielplan!$I17)</f>
      </c>
      <c r="H17" s="7">
        <f t="shared" si="1"/>
      </c>
      <c r="I17" s="7">
        <f t="shared" si="0"/>
      </c>
      <c r="M17" s="38"/>
      <c r="N17" s="38"/>
    </row>
    <row r="18" spans="1:12" ht="12.75">
      <c r="A18" s="53">
        <f>Spielplan!$B18</f>
        <v>16</v>
      </c>
      <c r="B18" s="30" t="str">
        <f>Spielplan!$D18</f>
        <v>M07</v>
      </c>
      <c r="C18" s="31" t="s">
        <v>10</v>
      </c>
      <c r="D18" s="32" t="str">
        <f>Spielplan!$F18</f>
        <v>M10</v>
      </c>
      <c r="E18" s="28">
        <f>IF(Spielplan!$G18="","",Spielplan!$G18)</f>
      </c>
      <c r="F18" s="28" t="s">
        <v>11</v>
      </c>
      <c r="G18" s="28">
        <f>IF(Spielplan!$I18="","",Spielplan!$I18)</f>
      </c>
      <c r="H18" s="7">
        <f t="shared" si="1"/>
      </c>
      <c r="I18" s="7">
        <f t="shared" si="0"/>
      </c>
      <c r="L18" s="38"/>
    </row>
    <row r="19" spans="1:12" ht="12.75">
      <c r="A19" s="53">
        <f>Spielplan!$B19</f>
        <v>17</v>
      </c>
      <c r="B19" s="30" t="str">
        <f>Spielplan!$D19</f>
        <v>M02</v>
      </c>
      <c r="C19" s="31" t="s">
        <v>10</v>
      </c>
      <c r="D19" s="32" t="str">
        <f>Spielplan!$F19</f>
        <v>M03</v>
      </c>
      <c r="E19" s="28">
        <f>IF(Spielplan!$G19="","",Spielplan!$G19)</f>
      </c>
      <c r="F19" s="28" t="s">
        <v>11</v>
      </c>
      <c r="G19" s="28">
        <f>IF(Spielplan!$I19="","",Spielplan!$I19)</f>
      </c>
      <c r="H19" s="7">
        <f t="shared" si="1"/>
      </c>
      <c r="I19" s="7">
        <f t="shared" si="0"/>
      </c>
      <c r="L19" s="38"/>
    </row>
    <row r="20" spans="1:12" ht="12.75">
      <c r="A20" s="53">
        <f>Spielplan!$B20</f>
        <v>18</v>
      </c>
      <c r="B20" s="30" t="str">
        <f>Spielplan!$D20</f>
        <v>M01</v>
      </c>
      <c r="C20" s="31" t="s">
        <v>10</v>
      </c>
      <c r="D20" s="32" t="str">
        <f>Spielplan!$F20</f>
        <v>M05</v>
      </c>
      <c r="E20" s="28">
        <f>IF(Spielplan!$G20="","",Spielplan!$G20)</f>
      </c>
      <c r="F20" s="28" t="s">
        <v>11</v>
      </c>
      <c r="G20" s="28">
        <f>IF(Spielplan!$I20="","",Spielplan!$I20)</f>
      </c>
      <c r="H20" s="7">
        <f t="shared" si="1"/>
      </c>
      <c r="I20" s="7">
        <f t="shared" si="0"/>
      </c>
      <c r="L20" s="38"/>
    </row>
    <row r="21" spans="1:12" ht="12.75">
      <c r="A21" s="53">
        <f>Spielplan!$B21</f>
        <v>19</v>
      </c>
      <c r="B21" s="30" t="str">
        <f>Spielplan!$D21</f>
        <v>M08</v>
      </c>
      <c r="C21" s="31" t="s">
        <v>10</v>
      </c>
      <c r="D21" s="32" t="str">
        <f>Spielplan!$F21</f>
        <v>M09</v>
      </c>
      <c r="E21" s="28">
        <f>IF(Spielplan!$G21="","",Spielplan!$G21)</f>
      </c>
      <c r="F21" s="28" t="s">
        <v>11</v>
      </c>
      <c r="G21" s="28">
        <f>IF(Spielplan!$I21="","",Spielplan!$I21)</f>
      </c>
      <c r="H21" s="7">
        <f t="shared" si="1"/>
      </c>
      <c r="I21" s="7">
        <f t="shared" si="0"/>
      </c>
      <c r="K21" s="24"/>
      <c r="L21" s="38"/>
    </row>
    <row r="22" spans="1:9" ht="12.75">
      <c r="A22" s="53">
        <f>Spielplan!$B22</f>
        <v>20</v>
      </c>
      <c r="B22" s="30" t="str">
        <f>Spielplan!$D22</f>
        <v>M06</v>
      </c>
      <c r="C22" s="31" t="s">
        <v>10</v>
      </c>
      <c r="D22" s="32" t="str">
        <f>Spielplan!$F22</f>
        <v>M10</v>
      </c>
      <c r="E22" s="28">
        <f>IF(Spielplan!$G22="","",Spielplan!$G22)</f>
      </c>
      <c r="F22" s="28" t="s">
        <v>11</v>
      </c>
      <c r="G22" s="28">
        <f>IF(Spielplan!$I22="","",Spielplan!$I22)</f>
      </c>
      <c r="H22" s="7">
        <f t="shared" si="1"/>
      </c>
      <c r="I22" s="7">
        <f t="shared" si="0"/>
      </c>
    </row>
    <row r="23" ht="12.75"/>
    <row r="26" ht="12.75">
      <c r="J26" s="39"/>
    </row>
    <row r="29" ht="12.75">
      <c r="J29" s="39"/>
    </row>
  </sheetData>
  <sheetProtection password="E760" sheet="1" objects="1" scenarios="1"/>
  <mergeCells count="7">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
  <cp:lastModifiedBy>Wickenhäuser, Eugen</cp:lastModifiedBy>
  <cp:lastPrinted>2014-01-29T10:49:38Z</cp:lastPrinted>
  <dcterms:created xsi:type="dcterms:W3CDTF">2000-09-25T21:07:48Z</dcterms:created>
  <dcterms:modified xsi:type="dcterms:W3CDTF">2014-01-29T11:09:21Z</dcterms:modified>
  <cp:category/>
  <cp:version/>
  <cp:contentType/>
  <cp:contentStatus/>
</cp:coreProperties>
</file>