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Spielplan" sheetId="3" r:id="rId3"/>
    <sheet name="Vorgaben" sheetId="4" r:id="rId4"/>
    <sheet name="Gruppen-Tabellen" sheetId="5" r:id="rId5"/>
    <sheet name="Rechnen" sheetId="6" r:id="rId6"/>
  </sheets>
  <externalReferences>
    <externalReference r:id="rId9"/>
  </externalReferences>
  <definedNames>
    <definedName name="_xlnm.Print_Area" localSheetId="4">'Gruppen-Tabellen'!$A$1:$I$29</definedName>
    <definedName name="_xlnm.Print_Area" localSheetId="2">'Spielplan'!$A$1:$K$84</definedName>
    <definedName name="_xlnm.Print_Area" localSheetId="3">'Vorgaben'!$A$1:$B$14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<sst xmlns="http://schemas.openxmlformats.org/spreadsheetml/2006/main" count="384" uniqueCount="84">
  <si>
    <t>Gruppe A</t>
  </si>
  <si>
    <t>Pkte</t>
  </si>
  <si>
    <t>Tore</t>
  </si>
  <si>
    <t>Gruppe C</t>
  </si>
  <si>
    <t>Dauer:</t>
  </si>
  <si>
    <t>Pause:</t>
  </si>
  <si>
    <t>Gruppe B</t>
  </si>
  <si>
    <t>Gruppe D</t>
  </si>
  <si>
    <t>Zeit</t>
  </si>
  <si>
    <t>Spiel Nr.</t>
  </si>
  <si>
    <t>Gruppe</t>
  </si>
  <si>
    <t>Vorrunde</t>
  </si>
  <si>
    <t>Ergebnis</t>
  </si>
  <si>
    <t>Gr.A</t>
  </si>
  <si>
    <t>-</t>
  </si>
  <si>
    <t>:</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</si>
  <si>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</si>
  <si>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</si>
  <si>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</si>
  <si>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</si>
  <si>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</si>
  <si>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</si>
  <si>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</si>
  <si>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</si>
  <si>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</si>
  <si>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</si>
  <si>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</si>
  <si>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</si>
  <si>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</si>
  <si>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</si>
  <si>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</si>
  <si>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</si>
  <si>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</si>
  <si>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</si>
  <si>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</si>
  <si>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</si>
  <si>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</si>
  <si>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</si>
  <si>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</si>
  <si>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</si>
  <si>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</si>
  <si>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</si>
  <si>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</si>
  <si>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</si>
  <si>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</si>
  <si>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</si>
  <si>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</si>
  <si>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</si>
  <si>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</si>
  <si>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</si>
  <si>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</si>
  <si>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</si>
  <si>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</si>
  <si>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</si>
  <si>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GruppeC</t>
  </si>
  <si>
    <t>Summe aller Spiele Gruppe C</t>
  </si>
  <si>
    <t>Summe aller Spiele Gruppe D</t>
  </si>
  <si>
    <t>M10</t>
  </si>
  <si>
    <t>M11</t>
  </si>
  <si>
    <t>M12</t>
  </si>
  <si>
    <t>M13</t>
  </si>
  <si>
    <t>M14</t>
  </si>
  <si>
    <t>M15</t>
  </si>
  <si>
    <t>M16</t>
  </si>
  <si>
    <t>M17</t>
  </si>
  <si>
    <t>M18</t>
  </si>
  <si>
    <t>M19</t>
  </si>
  <si>
    <t>M01</t>
  </si>
  <si>
    <t>M02</t>
  </si>
  <si>
    <t>M03</t>
  </si>
  <si>
    <t>M04</t>
  </si>
  <si>
    <t>M05</t>
  </si>
  <si>
    <t>M06</t>
  </si>
  <si>
    <t>M07</t>
  </si>
  <si>
    <t>M08</t>
  </si>
  <si>
    <t>M09</t>
  </si>
  <si>
    <t>Verlierer Halbfinale Spiel 45</t>
  </si>
  <si>
    <t>Verlierer Halbfinale Spiel 46</t>
  </si>
  <si>
    <t>Sieger Halbfinale Spiel 45</t>
  </si>
  <si>
    <t>Sieger Halbfinale Spiel 46</t>
  </si>
  <si>
    <t>Sieger Viertelfinale Spiel 38</t>
  </si>
  <si>
    <t>Sieger Viertelfinale Spiel 39</t>
  </si>
  <si>
    <t>Sieger Viertelfinale Spiel 37</t>
  </si>
  <si>
    <t>Sieger Viertelfinale Spiel 40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</si>
</sst>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6">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7" fillId="0" borderId="0" applyNumberForma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127">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5"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20" fillId="0" borderId="0" xfId="0" applyFont="1" applyFill="1" applyBorder="1" applyAlignment="1" applyProtection="1">
      <alignment horizontal="center"/>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1" fillId="33" borderId="10" xfId="0" applyFont="1" applyFill="1" applyBorder="1" applyAlignment="1" applyProtection="1">
      <alignment horizontal="right"/>
      <protection/>
    </xf>
    <xf numFmtId="0" fontId="31" fillId="33" borderId="10" xfId="0" applyFont="1" applyFill="1" applyBorder="1" applyAlignment="1" applyProtection="1">
      <alignment horizontal="center"/>
      <protection/>
    </xf>
    <xf numFmtId="0" fontId="31"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31"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vertical="center"/>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26" fillId="0" borderId="0" xfId="0" applyFont="1" applyFill="1" applyBorder="1" applyAlignment="1" applyProtection="1">
      <alignment horizontal="center"/>
      <protection locked="0"/>
    </xf>
    <xf numFmtId="0" fontId="20" fillId="33" borderId="0" xfId="0" applyFont="1" applyFill="1" applyBorder="1" applyAlignment="1" applyProtection="1">
      <alignment vertical="center"/>
      <protection/>
    </xf>
    <xf numFmtId="0" fontId="21"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top"/>
      <protection/>
    </xf>
    <xf numFmtId="0" fontId="20" fillId="33" borderId="0" xfId="0" applyFont="1" applyFill="1" applyBorder="1" applyAlignment="1" applyProtection="1">
      <alignment horizontal="center"/>
      <protection locked="0"/>
    </xf>
    <xf numFmtId="0" fontId="20" fillId="33" borderId="0" xfId="0" applyFont="1" applyFill="1" applyBorder="1" applyAlignment="1" applyProtection="1">
      <alignment/>
      <protection locked="0"/>
    </xf>
    <xf numFmtId="0" fontId="20" fillId="33" borderId="10" xfId="0" applyFont="1" applyFill="1" applyBorder="1" applyAlignment="1" applyProtection="1">
      <alignment horizontal="center"/>
      <protection/>
    </xf>
    <xf numFmtId="0" fontId="25" fillId="33" borderId="10" xfId="0" applyFont="1" applyFill="1" applyBorder="1" applyAlignment="1" applyProtection="1">
      <alignment horizontal="center" vertical="center"/>
      <protection/>
    </xf>
    <xf numFmtId="0" fontId="33" fillId="33" borderId="10" xfId="0" applyFont="1" applyFill="1" applyBorder="1" applyAlignment="1" applyProtection="1">
      <alignment horizontal="center" vertical="center"/>
      <protection/>
    </xf>
    <xf numFmtId="0" fontId="20" fillId="33" borderId="13"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0" fillId="33" borderId="0" xfId="0" applyFont="1" applyFill="1" applyBorder="1" applyAlignment="1" applyProtection="1">
      <alignment horizontal="left"/>
      <protection/>
    </xf>
    <xf numFmtId="0" fontId="20" fillId="33" borderId="0" xfId="0" applyFont="1" applyFill="1" applyBorder="1" applyAlignment="1" applyProtection="1">
      <alignment/>
      <protection/>
    </xf>
    <xf numFmtId="0" fontId="23" fillId="33" borderId="0" xfId="0" applyFont="1" applyFill="1" applyBorder="1" applyAlignment="1" applyProtection="1">
      <alignment horizontal="center"/>
      <protection/>
    </xf>
    <xf numFmtId="0" fontId="23" fillId="33" borderId="0" xfId="0" applyFont="1" applyFill="1" applyBorder="1" applyAlignment="1" applyProtection="1">
      <alignment horizontal="right"/>
      <protection/>
    </xf>
    <xf numFmtId="0" fontId="20" fillId="33" borderId="0" xfId="0" applyFont="1" applyFill="1" applyBorder="1" applyAlignment="1" applyProtection="1">
      <alignment horizontal="center"/>
      <protection/>
    </xf>
    <xf numFmtId="0" fontId="20" fillId="33" borderId="0" xfId="0" applyFont="1" applyFill="1" applyBorder="1" applyAlignment="1" applyProtection="1">
      <alignment horizontal="centerContinuous"/>
      <protection/>
    </xf>
    <xf numFmtId="20" fontId="26" fillId="33"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protection/>
    </xf>
    <xf numFmtId="0" fontId="26" fillId="33" borderId="0" xfId="0" applyFont="1" applyFill="1" applyBorder="1" applyAlignment="1" applyProtection="1">
      <alignment/>
      <protection locked="0"/>
    </xf>
    <xf numFmtId="0" fontId="26" fillId="33" borderId="0" xfId="0" applyFont="1" applyFill="1" applyBorder="1" applyAlignment="1" applyProtection="1">
      <alignment horizontal="center"/>
      <protection locked="0"/>
    </xf>
    <xf numFmtId="0" fontId="0" fillId="0" borderId="0" xfId="53">
      <alignment/>
      <protection/>
    </xf>
    <xf numFmtId="0" fontId="40" fillId="41" borderId="0" xfId="0" applyFont="1" applyFill="1" applyBorder="1" applyAlignment="1">
      <alignment horizontal="center" vertical="center"/>
    </xf>
    <xf numFmtId="0" fontId="0" fillId="37" borderId="0" xfId="0" applyFill="1" applyBorder="1" applyAlignment="1">
      <alignment/>
    </xf>
    <xf numFmtId="0" fontId="24" fillId="33" borderId="0" xfId="0" applyFont="1" applyFill="1" applyAlignment="1" applyProtection="1">
      <alignment horizontal="center"/>
      <protection/>
    </xf>
    <xf numFmtId="0" fontId="32" fillId="33" borderId="0" xfId="0" applyFont="1" applyFill="1" applyAlignment="1" applyProtection="1">
      <alignment horizontal="center"/>
      <protection locked="0"/>
    </xf>
    <xf numFmtId="0" fontId="14" fillId="42" borderId="14" xfId="0" applyFont="1" applyFill="1" applyBorder="1" applyAlignment="1">
      <alignment horizontal="center" vertical="center"/>
    </xf>
    <xf numFmtId="0" fontId="14" fillId="42" borderId="0" xfId="0" applyFont="1" applyFill="1" applyBorder="1" applyAlignment="1">
      <alignment horizontal="center" vertical="center"/>
    </xf>
    <xf numFmtId="0" fontId="23" fillId="33" borderId="15" xfId="0" applyFont="1" applyFill="1" applyBorder="1" applyAlignment="1" applyProtection="1">
      <alignment horizontal="center" vertical="center"/>
      <protection/>
    </xf>
    <xf numFmtId="0" fontId="23" fillId="33" borderId="16" xfId="0" applyFont="1" applyFill="1" applyBorder="1" applyAlignment="1" applyProtection="1">
      <alignment horizontal="center" vertical="center"/>
      <protection/>
    </xf>
    <xf numFmtId="0" fontId="20" fillId="33" borderId="15" xfId="0" applyFont="1" applyFill="1" applyBorder="1" applyAlignment="1" applyProtection="1">
      <alignment horizontal="center"/>
      <protection/>
    </xf>
    <xf numFmtId="0" fontId="20" fillId="33" borderId="16" xfId="0" applyFont="1" applyFill="1" applyBorder="1" applyAlignment="1" applyProtection="1">
      <alignment horizontal="center"/>
      <protection/>
    </xf>
    <xf numFmtId="0" fontId="24" fillId="33" borderId="15" xfId="0"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Wickie%20L\Soccer\Turnier&#252;planerg&#228;nzung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Info1"/>
      <sheetName val="Info2"/>
      <sheetName val="Hauptmenue"/>
    </sheetNames>
    <definedNames>
      <definedName name="Info"/>
    </defined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10"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861066"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11" t="s">
        <v>50</v>
      </c>
    </row>
    <row r="2" ht="112.5" customHeight="1">
      <c r="A2" s="112"/>
    </row>
    <row r="3" ht="112.5" customHeight="1">
      <c r="A3" s="112"/>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3"/>
  <dimension ref="A1:L85"/>
  <sheetViews>
    <sheetView zoomScalePageLayoutView="0" workbookViewId="0" topLeftCell="A1">
      <selection activeCell="I15" sqref="I15"/>
    </sheetView>
  </sheetViews>
  <sheetFormatPr defaultColWidth="11.421875" defaultRowHeight="12.75"/>
  <cols>
    <col min="1" max="1" width="6.8515625" style="48" customWidth="1"/>
    <col min="2" max="2" width="16.8515625" style="66" customWidth="1"/>
    <col min="3" max="3" width="7.7109375" style="63" customWidth="1"/>
    <col min="4" max="4" width="4.7109375" style="48" customWidth="1"/>
    <col min="5" max="5" width="3.8515625" style="48" customWidth="1"/>
    <col min="6" max="6" width="22.421875" style="48" customWidth="1"/>
    <col min="7" max="7" width="2.57421875" style="45" customWidth="1"/>
    <col min="8" max="8" width="18.57421875" style="48" customWidth="1"/>
    <col min="9" max="9" width="4.7109375" style="45" customWidth="1"/>
    <col min="10" max="10" width="4.421875" style="48" customWidth="1"/>
    <col min="11" max="11" width="3.8515625" style="45" customWidth="1"/>
    <col min="12" max="16384" width="11.421875" style="45" customWidth="1"/>
  </cols>
  <sheetData>
    <row r="1" spans="1:11" s="46" customFormat="1" ht="12.75">
      <c r="A1" s="40"/>
      <c r="B1" s="41" t="s">
        <v>0</v>
      </c>
      <c r="C1" s="42" t="s">
        <v>1</v>
      </c>
      <c r="D1" s="43" t="s">
        <v>2</v>
      </c>
      <c r="E1" s="44"/>
      <c r="F1" s="45"/>
      <c r="H1" s="47" t="s">
        <v>3</v>
      </c>
      <c r="I1" s="42" t="s">
        <v>1</v>
      </c>
      <c r="J1" s="43" t="s">
        <v>2</v>
      </c>
      <c r="K1" s="44"/>
    </row>
    <row r="2" spans="2:11" ht="12.75">
      <c r="B2" s="49" t="str">
        <f>Vorgaben!A2</f>
        <v>M01</v>
      </c>
      <c r="C2" s="50"/>
      <c r="D2" s="51"/>
      <c r="E2" s="51"/>
      <c r="F2" s="45"/>
      <c r="H2" s="49" t="str">
        <f>Vorgaben!B2</f>
        <v>M11</v>
      </c>
      <c r="I2" s="51"/>
      <c r="J2" s="52"/>
      <c r="K2" s="52"/>
    </row>
    <row r="3" spans="1:11" ht="12.75">
      <c r="A3" s="53"/>
      <c r="B3" s="49" t="str">
        <f>Vorgaben!A3</f>
        <v>M02</v>
      </c>
      <c r="C3" s="50"/>
      <c r="D3" s="51"/>
      <c r="E3" s="51"/>
      <c r="F3" s="45"/>
      <c r="H3" s="49" t="str">
        <f>Vorgaben!B3</f>
        <v>M12</v>
      </c>
      <c r="I3" s="51"/>
      <c r="J3" s="52"/>
      <c r="K3" s="52"/>
    </row>
    <row r="4" spans="2:11" ht="12.75">
      <c r="B4" s="49" t="str">
        <f>Vorgaben!A4</f>
        <v>M03</v>
      </c>
      <c r="C4" s="50"/>
      <c r="D4" s="51"/>
      <c r="E4" s="51"/>
      <c r="F4" s="45"/>
      <c r="H4" s="49" t="str">
        <f>Vorgaben!B4</f>
        <v>M13</v>
      </c>
      <c r="I4" s="51"/>
      <c r="J4" s="52"/>
      <c r="K4" s="52"/>
    </row>
    <row r="5" spans="2:11" ht="12.75">
      <c r="B5" s="49" t="str">
        <f>Vorgaben!A5</f>
        <v>M04</v>
      </c>
      <c r="C5" s="50"/>
      <c r="D5" s="51"/>
      <c r="E5" s="51"/>
      <c r="F5" s="45"/>
      <c r="H5" s="49" t="str">
        <f>Vorgaben!B5</f>
        <v>M14</v>
      </c>
      <c r="I5" s="51"/>
      <c r="J5" s="52"/>
      <c r="K5" s="52"/>
    </row>
    <row r="6" spans="2:11" ht="12.75">
      <c r="B6" s="49" t="str">
        <f>Vorgaben!A6</f>
        <v>M05</v>
      </c>
      <c r="C6" s="50"/>
      <c r="D6" s="51"/>
      <c r="E6" s="51"/>
      <c r="F6" s="45"/>
      <c r="H6" s="49" t="str">
        <f>Vorgaben!B6</f>
        <v>M15</v>
      </c>
      <c r="I6" s="51"/>
      <c r="J6" s="52"/>
      <c r="K6" s="52"/>
    </row>
    <row r="8" spans="2:11" ht="12.75">
      <c r="B8" s="41" t="s">
        <v>6</v>
      </c>
      <c r="C8" s="42" t="s">
        <v>1</v>
      </c>
      <c r="D8" s="43" t="s">
        <v>2</v>
      </c>
      <c r="E8" s="44"/>
      <c r="H8" s="47" t="s">
        <v>7</v>
      </c>
      <c r="I8" s="42" t="s">
        <v>1</v>
      </c>
      <c r="J8" s="43" t="s">
        <v>2</v>
      </c>
      <c r="K8" s="44"/>
    </row>
    <row r="9" spans="2:11" ht="12.75">
      <c r="B9" s="49" t="str">
        <f>Vorgaben!A9</f>
        <v>M06</v>
      </c>
      <c r="C9" s="50"/>
      <c r="D9" s="51"/>
      <c r="E9" s="51"/>
      <c r="H9" s="49" t="str">
        <f>Vorgaben!B9</f>
        <v>M16</v>
      </c>
      <c r="I9" s="51"/>
      <c r="J9" s="54"/>
      <c r="K9" s="54"/>
    </row>
    <row r="10" spans="2:11" ht="12.75">
      <c r="B10" s="49" t="str">
        <f>Vorgaben!A10</f>
        <v>M07</v>
      </c>
      <c r="C10" s="50"/>
      <c r="D10" s="51"/>
      <c r="E10" s="51"/>
      <c r="H10" s="49" t="str">
        <f>Vorgaben!B10</f>
        <v>M17</v>
      </c>
      <c r="I10" s="51"/>
      <c r="J10" s="54"/>
      <c r="K10" s="54"/>
    </row>
    <row r="11" spans="2:11" ht="12.75">
      <c r="B11" s="49" t="str">
        <f>Vorgaben!A11</f>
        <v>M08</v>
      </c>
      <c r="C11" s="50"/>
      <c r="D11" s="51"/>
      <c r="E11" s="51"/>
      <c r="H11" s="49" t="str">
        <f>Vorgaben!B11</f>
        <v>M18</v>
      </c>
      <c r="I11" s="51"/>
      <c r="J11" s="54"/>
      <c r="K11" s="54"/>
    </row>
    <row r="12" spans="2:11" ht="12.75">
      <c r="B12" s="49" t="str">
        <f>Vorgaben!A12</f>
        <v>M09</v>
      </c>
      <c r="C12" s="50"/>
      <c r="D12" s="51"/>
      <c r="E12" s="51"/>
      <c r="H12" s="49" t="str">
        <f>Vorgaben!B12</f>
        <v>M19</v>
      </c>
      <c r="I12" s="51"/>
      <c r="J12" s="54"/>
      <c r="K12" s="54"/>
    </row>
    <row r="13" spans="2:12" ht="12.75">
      <c r="B13" s="49" t="str">
        <f>Vorgaben!A13</f>
        <v>M10</v>
      </c>
      <c r="C13" s="50"/>
      <c r="D13" s="51"/>
      <c r="E13" s="51"/>
      <c r="G13" s="48"/>
      <c r="I13" s="48"/>
      <c r="K13" s="48"/>
      <c r="L13" s="48"/>
    </row>
    <row r="15" spans="2:11" s="55" customFormat="1" ht="26.25">
      <c r="B15" s="55" t="s">
        <v>8</v>
      </c>
      <c r="C15" s="55" t="s">
        <v>9</v>
      </c>
      <c r="D15" s="56" t="s">
        <v>10</v>
      </c>
      <c r="E15" s="56"/>
      <c r="F15" s="57" t="s">
        <v>11</v>
      </c>
      <c r="G15" s="57"/>
      <c r="H15" s="57"/>
      <c r="I15" s="58" t="s">
        <v>12</v>
      </c>
      <c r="J15" s="59"/>
      <c r="K15" s="59"/>
    </row>
    <row r="16" spans="1:11" ht="12.75">
      <c r="A16" s="60"/>
      <c r="B16" s="60">
        <f>Vorgaben!$D$13</f>
        <v>0.3333333333333333</v>
      </c>
      <c r="C16" s="61">
        <v>1</v>
      </c>
      <c r="D16" s="62" t="s">
        <v>13</v>
      </c>
      <c r="F16" s="63" t="str">
        <f>B2</f>
        <v>M01</v>
      </c>
      <c r="G16" s="48" t="s">
        <v>14</v>
      </c>
      <c r="H16" s="64" t="str">
        <f>B3</f>
        <v>M02</v>
      </c>
      <c r="I16" s="77"/>
      <c r="J16" s="48" t="s">
        <v>15</v>
      </c>
      <c r="K16" s="76"/>
    </row>
    <row r="17" spans="1:11" ht="12.75">
      <c r="A17" s="65"/>
      <c r="B17" s="65">
        <f>B16+Vorgaben!$D$3+Vorgaben!$D$5</f>
        <v>0.34375</v>
      </c>
      <c r="C17" s="61">
        <v>2</v>
      </c>
      <c r="D17" s="62" t="s">
        <v>16</v>
      </c>
      <c r="F17" s="63" t="str">
        <f>B9</f>
        <v>M06</v>
      </c>
      <c r="G17" s="48" t="s">
        <v>14</v>
      </c>
      <c r="H17" s="64" t="str">
        <f>B10</f>
        <v>M07</v>
      </c>
      <c r="I17" s="77"/>
      <c r="J17" s="48" t="s">
        <v>15</v>
      </c>
      <c r="K17" s="76"/>
    </row>
    <row r="18" spans="1:11" ht="12.75">
      <c r="A18" s="65"/>
      <c r="B18" s="65">
        <f>B17+Vorgaben!$D$3+Vorgaben!$D$5</f>
        <v>0.3541666666666667</v>
      </c>
      <c r="C18" s="61">
        <v>3</v>
      </c>
      <c r="D18" s="62" t="s">
        <v>17</v>
      </c>
      <c r="F18" s="63" t="str">
        <f>H2</f>
        <v>M11</v>
      </c>
      <c r="G18" s="48" t="s">
        <v>14</v>
      </c>
      <c r="H18" s="64" t="str">
        <f>H3</f>
        <v>M12</v>
      </c>
      <c r="I18" s="77"/>
      <c r="J18" s="48" t="s">
        <v>15</v>
      </c>
      <c r="K18" s="76"/>
    </row>
    <row r="19" spans="1:11" ht="12.75">
      <c r="A19" s="60"/>
      <c r="B19" s="65">
        <f>B18+Vorgaben!$D$3+Vorgaben!$D$5</f>
        <v>0.36458333333333337</v>
      </c>
      <c r="C19" s="61">
        <v>4</v>
      </c>
      <c r="D19" s="62" t="s">
        <v>18</v>
      </c>
      <c r="F19" s="63" t="str">
        <f>H9</f>
        <v>M16</v>
      </c>
      <c r="G19" s="48" t="s">
        <v>14</v>
      </c>
      <c r="H19" s="64" t="str">
        <f>H10</f>
        <v>M17</v>
      </c>
      <c r="I19" s="77"/>
      <c r="J19" s="48" t="s">
        <v>15</v>
      </c>
      <c r="K19" s="76"/>
    </row>
    <row r="20" spans="1:11" ht="12.75">
      <c r="A20" s="65"/>
      <c r="B20" s="65">
        <f>B19+Vorgaben!$D$3+Vorgaben!$D$5</f>
        <v>0.37500000000000006</v>
      </c>
      <c r="C20" s="61">
        <v>5</v>
      </c>
      <c r="D20" s="62" t="s">
        <v>13</v>
      </c>
      <c r="F20" s="63" t="str">
        <f>B4</f>
        <v>M03</v>
      </c>
      <c r="G20" s="48" t="s">
        <v>14</v>
      </c>
      <c r="H20" s="64" t="str">
        <f>B5</f>
        <v>M04</v>
      </c>
      <c r="I20" s="77"/>
      <c r="J20" s="48" t="s">
        <v>15</v>
      </c>
      <c r="K20" s="76"/>
    </row>
    <row r="21" spans="1:11" ht="12.75">
      <c r="A21" s="60"/>
      <c r="B21" s="65">
        <f>B20+Vorgaben!$D$3+Vorgaben!$D$5</f>
        <v>0.38541666666666674</v>
      </c>
      <c r="C21" s="61">
        <v>6</v>
      </c>
      <c r="D21" s="62" t="s">
        <v>16</v>
      </c>
      <c r="F21" s="63" t="str">
        <f>B11</f>
        <v>M08</v>
      </c>
      <c r="G21" s="48" t="s">
        <v>14</v>
      </c>
      <c r="H21" s="64" t="str">
        <f>B12</f>
        <v>M09</v>
      </c>
      <c r="I21" s="77"/>
      <c r="J21" s="48" t="s">
        <v>15</v>
      </c>
      <c r="K21" s="76"/>
    </row>
    <row r="22" spans="1:11" ht="12.75">
      <c r="A22" s="65"/>
      <c r="B22" s="65">
        <f>B21+Vorgaben!$D$3+Vorgaben!$D$5</f>
        <v>0.3958333333333334</v>
      </c>
      <c r="C22" s="61">
        <v>7</v>
      </c>
      <c r="D22" s="62" t="s">
        <v>17</v>
      </c>
      <c r="F22" s="63" t="str">
        <f>H4</f>
        <v>M13</v>
      </c>
      <c r="G22" s="48" t="s">
        <v>14</v>
      </c>
      <c r="H22" s="64" t="str">
        <f>H5</f>
        <v>M14</v>
      </c>
      <c r="I22" s="77"/>
      <c r="J22" s="48" t="s">
        <v>15</v>
      </c>
      <c r="K22" s="76"/>
    </row>
    <row r="23" spans="1:11" ht="12.75">
      <c r="A23" s="60"/>
      <c r="B23" s="65">
        <f>B22+Vorgaben!$D$3+Vorgaben!$D$5</f>
        <v>0.4062500000000001</v>
      </c>
      <c r="C23" s="61">
        <v>8</v>
      </c>
      <c r="D23" s="62" t="s">
        <v>18</v>
      </c>
      <c r="F23" s="63" t="str">
        <f>H11</f>
        <v>M18</v>
      </c>
      <c r="G23" s="48" t="s">
        <v>14</v>
      </c>
      <c r="H23" s="64" t="str">
        <f>H12</f>
        <v>M19</v>
      </c>
      <c r="I23" s="77"/>
      <c r="J23" s="48" t="s">
        <v>15</v>
      </c>
      <c r="K23" s="76"/>
    </row>
    <row r="24" spans="1:11" ht="12.75">
      <c r="A24" s="65"/>
      <c r="B24" s="65">
        <f>B23+Vorgaben!$D$3+Vorgaben!$D$5</f>
        <v>0.4166666666666668</v>
      </c>
      <c r="C24" s="61">
        <v>9</v>
      </c>
      <c r="D24" s="62" t="s">
        <v>13</v>
      </c>
      <c r="F24" s="63" t="str">
        <f>B6</f>
        <v>M05</v>
      </c>
      <c r="G24" s="48" t="s">
        <v>14</v>
      </c>
      <c r="H24" s="64" t="str">
        <f>B2</f>
        <v>M01</v>
      </c>
      <c r="I24" s="77"/>
      <c r="J24" s="48" t="s">
        <v>15</v>
      </c>
      <c r="K24" s="76"/>
    </row>
    <row r="25" spans="1:11" ht="12.75">
      <c r="A25" s="60"/>
      <c r="B25" s="65">
        <f>B24+Vorgaben!$D$3+Vorgaben!$D$5</f>
        <v>0.4270833333333335</v>
      </c>
      <c r="C25" s="61">
        <v>10</v>
      </c>
      <c r="D25" s="62" t="s">
        <v>16</v>
      </c>
      <c r="F25" s="63" t="str">
        <f>B13</f>
        <v>M10</v>
      </c>
      <c r="G25" s="48" t="s">
        <v>14</v>
      </c>
      <c r="H25" s="64" t="str">
        <f>B9</f>
        <v>M06</v>
      </c>
      <c r="I25" s="77"/>
      <c r="J25" s="48" t="s">
        <v>15</v>
      </c>
      <c r="K25" s="76"/>
    </row>
    <row r="26" spans="1:11" ht="12.75">
      <c r="A26" s="65"/>
      <c r="B26" s="65">
        <f>B25+Vorgaben!$D$3+Vorgaben!$D$5</f>
        <v>0.43750000000000017</v>
      </c>
      <c r="C26" s="61">
        <v>11</v>
      </c>
      <c r="D26" s="62" t="s">
        <v>17</v>
      </c>
      <c r="F26" s="63" t="str">
        <f>H6</f>
        <v>M15</v>
      </c>
      <c r="G26" s="48" t="s">
        <v>14</v>
      </c>
      <c r="H26" s="64" t="str">
        <f>H2</f>
        <v>M11</v>
      </c>
      <c r="I26" s="77"/>
      <c r="J26" s="48" t="s">
        <v>15</v>
      </c>
      <c r="K26" s="76"/>
    </row>
    <row r="27" spans="1:11" ht="12.75" hidden="1">
      <c r="A27" s="60"/>
      <c r="B27" s="65">
        <f>B26+Vorgaben!$D$3+Vorgaben!$D$5</f>
        <v>0.44791666666666685</v>
      </c>
      <c r="C27" s="61">
        <v>12</v>
      </c>
      <c r="D27" s="62" t="s">
        <v>18</v>
      </c>
      <c r="E27" s="45"/>
      <c r="F27" s="63">
        <f>H13</f>
        <v>0</v>
      </c>
      <c r="G27" s="48" t="s">
        <v>14</v>
      </c>
      <c r="H27" s="64" t="str">
        <f>H9</f>
        <v>M16</v>
      </c>
      <c r="I27" s="77"/>
      <c r="J27" s="48" t="s">
        <v>15</v>
      </c>
      <c r="K27" s="76"/>
    </row>
    <row r="28" spans="1:11" ht="12.75">
      <c r="A28" s="65"/>
      <c r="B28" s="65">
        <f>B26+Vorgaben!$D$3+Vorgaben!$D$5</f>
        <v>0.44791666666666685</v>
      </c>
      <c r="C28" s="61">
        <v>12</v>
      </c>
      <c r="D28" s="62" t="s">
        <v>13</v>
      </c>
      <c r="F28" s="63" t="str">
        <f>B4</f>
        <v>M03</v>
      </c>
      <c r="G28" s="48" t="s">
        <v>14</v>
      </c>
      <c r="H28" s="64" t="str">
        <f>B3</f>
        <v>M02</v>
      </c>
      <c r="I28" s="77"/>
      <c r="J28" s="48" t="s">
        <v>15</v>
      </c>
      <c r="K28" s="76"/>
    </row>
    <row r="29" spans="1:11" ht="12.75">
      <c r="A29" s="60"/>
      <c r="B29" s="65">
        <f>B28+Vorgaben!$D$3+Vorgaben!$D$5</f>
        <v>0.45833333333333354</v>
      </c>
      <c r="C29" s="61">
        <v>13</v>
      </c>
      <c r="D29" s="62" t="s">
        <v>16</v>
      </c>
      <c r="F29" s="63" t="str">
        <f>B11</f>
        <v>M08</v>
      </c>
      <c r="G29" s="48" t="s">
        <v>14</v>
      </c>
      <c r="H29" s="64" t="str">
        <f>B10</f>
        <v>M07</v>
      </c>
      <c r="I29" s="77"/>
      <c r="J29" s="48" t="s">
        <v>15</v>
      </c>
      <c r="K29" s="76"/>
    </row>
    <row r="30" spans="1:11" ht="12.75">
      <c r="A30" s="65"/>
      <c r="B30" s="65">
        <f>B29+Vorgaben!$D$3+Vorgaben!$D$5</f>
        <v>0.4687500000000002</v>
      </c>
      <c r="C30" s="61">
        <v>14</v>
      </c>
      <c r="D30" s="62" t="s">
        <v>17</v>
      </c>
      <c r="F30" s="63" t="str">
        <f>H4</f>
        <v>M13</v>
      </c>
      <c r="G30" s="48" t="s">
        <v>14</v>
      </c>
      <c r="H30" s="64" t="str">
        <f>H3</f>
        <v>M12</v>
      </c>
      <c r="I30" s="77"/>
      <c r="J30" s="48" t="s">
        <v>15</v>
      </c>
      <c r="K30" s="76"/>
    </row>
    <row r="31" spans="1:11" ht="12.75">
      <c r="A31" s="60"/>
      <c r="B31" s="65">
        <f>B30+Vorgaben!$D$3+Vorgaben!$D$5</f>
        <v>0.4791666666666669</v>
      </c>
      <c r="C31" s="61">
        <v>15</v>
      </c>
      <c r="D31" s="62" t="s">
        <v>18</v>
      </c>
      <c r="F31" s="63" t="str">
        <f>H11</f>
        <v>M18</v>
      </c>
      <c r="G31" s="48" t="s">
        <v>14</v>
      </c>
      <c r="H31" s="64" t="str">
        <f>H10</f>
        <v>M17</v>
      </c>
      <c r="I31" s="77"/>
      <c r="J31" s="48" t="s">
        <v>15</v>
      </c>
      <c r="K31" s="76"/>
    </row>
    <row r="32" spans="1:11" ht="12.75">
      <c r="A32" s="65"/>
      <c r="B32" s="65">
        <f>B31+Vorgaben!$D$3+Vorgaben!$D$5</f>
        <v>0.4895833333333336</v>
      </c>
      <c r="C32" s="61">
        <v>16</v>
      </c>
      <c r="D32" s="62" t="s">
        <v>13</v>
      </c>
      <c r="F32" s="63" t="str">
        <f>B5</f>
        <v>M04</v>
      </c>
      <c r="G32" s="48" t="s">
        <v>14</v>
      </c>
      <c r="H32" s="64" t="str">
        <f>B6</f>
        <v>M05</v>
      </c>
      <c r="I32" s="77"/>
      <c r="J32" s="48" t="s">
        <v>15</v>
      </c>
      <c r="K32" s="76"/>
    </row>
    <row r="33" spans="1:11" ht="12.75">
      <c r="A33" s="60"/>
      <c r="B33" s="65">
        <f>B32+Vorgaben!$D$3+Vorgaben!$D$5</f>
        <v>0.5000000000000003</v>
      </c>
      <c r="C33" s="61">
        <v>17</v>
      </c>
      <c r="D33" s="62" t="s">
        <v>16</v>
      </c>
      <c r="F33" s="63" t="str">
        <f>B12</f>
        <v>M09</v>
      </c>
      <c r="G33" s="48" t="s">
        <v>14</v>
      </c>
      <c r="H33" s="64" t="str">
        <f>B13</f>
        <v>M10</v>
      </c>
      <c r="I33" s="77"/>
      <c r="J33" s="48" t="s">
        <v>15</v>
      </c>
      <c r="K33" s="76"/>
    </row>
    <row r="34" spans="1:11" ht="12.75">
      <c r="A34" s="65"/>
      <c r="B34" s="65">
        <f>B33+Vorgaben!$D$3+Vorgaben!$D$5</f>
        <v>0.510416666666667</v>
      </c>
      <c r="C34" s="61">
        <v>18</v>
      </c>
      <c r="D34" s="62" t="s">
        <v>17</v>
      </c>
      <c r="F34" s="63" t="str">
        <f>H5</f>
        <v>M14</v>
      </c>
      <c r="G34" s="48" t="s">
        <v>14</v>
      </c>
      <c r="H34" s="64" t="str">
        <f>H6</f>
        <v>M15</v>
      </c>
      <c r="I34" s="77"/>
      <c r="J34" s="48" t="s">
        <v>15</v>
      </c>
      <c r="K34" s="76"/>
    </row>
    <row r="35" spans="1:11" ht="12.75" hidden="1">
      <c r="A35" s="60"/>
      <c r="B35" s="65">
        <f>B34+Vorgaben!$D$3+Vorgaben!$D$5</f>
        <v>0.5208333333333336</v>
      </c>
      <c r="C35" s="61">
        <v>20</v>
      </c>
      <c r="D35" s="62" t="s">
        <v>18</v>
      </c>
      <c r="F35" s="63" t="str">
        <f>H12</f>
        <v>M19</v>
      </c>
      <c r="G35" s="48" t="s">
        <v>14</v>
      </c>
      <c r="H35" s="64">
        <f>H13</f>
        <v>0</v>
      </c>
      <c r="I35" s="77"/>
      <c r="J35" s="48" t="s">
        <v>15</v>
      </c>
      <c r="K35" s="76"/>
    </row>
    <row r="36" spans="1:11" ht="12.75">
      <c r="A36" s="65"/>
      <c r="B36" s="65">
        <f>B34+Vorgaben!$D$3+Vorgaben!$D$5</f>
        <v>0.5208333333333336</v>
      </c>
      <c r="C36" s="61">
        <v>19</v>
      </c>
      <c r="D36" s="62" t="s">
        <v>13</v>
      </c>
      <c r="F36" s="63" t="str">
        <f>B2</f>
        <v>M01</v>
      </c>
      <c r="G36" s="48" t="s">
        <v>14</v>
      </c>
      <c r="H36" s="64" t="str">
        <f>B4</f>
        <v>M03</v>
      </c>
      <c r="I36" s="77"/>
      <c r="J36" s="48" t="s">
        <v>15</v>
      </c>
      <c r="K36" s="76"/>
    </row>
    <row r="37" spans="1:11" ht="12.75">
      <c r="A37" s="60"/>
      <c r="B37" s="65">
        <f>B36+Vorgaben!$D$3+Vorgaben!$D$5</f>
        <v>0.5312500000000002</v>
      </c>
      <c r="C37" s="61">
        <v>20</v>
      </c>
      <c r="D37" s="62" t="s">
        <v>16</v>
      </c>
      <c r="F37" s="63" t="str">
        <f>B9</f>
        <v>M06</v>
      </c>
      <c r="G37" s="48" t="s">
        <v>14</v>
      </c>
      <c r="H37" s="64" t="str">
        <f>B11</f>
        <v>M08</v>
      </c>
      <c r="I37" s="77"/>
      <c r="J37" s="48" t="s">
        <v>15</v>
      </c>
      <c r="K37" s="76"/>
    </row>
    <row r="38" spans="1:11" ht="12.75">
      <c r="A38" s="65"/>
      <c r="B38" s="65">
        <f>B37+Vorgaben!$D$3+Vorgaben!$D$5</f>
        <v>0.5416666666666669</v>
      </c>
      <c r="C38" s="61">
        <v>21</v>
      </c>
      <c r="D38" s="62" t="s">
        <v>17</v>
      </c>
      <c r="F38" s="63" t="str">
        <f>H2</f>
        <v>M11</v>
      </c>
      <c r="G38" s="48" t="s">
        <v>14</v>
      </c>
      <c r="H38" s="64" t="str">
        <f>H4</f>
        <v>M13</v>
      </c>
      <c r="I38" s="77"/>
      <c r="J38" s="48" t="s">
        <v>15</v>
      </c>
      <c r="K38" s="76"/>
    </row>
    <row r="39" spans="1:11" ht="12.75">
      <c r="A39" s="60"/>
      <c r="B39" s="65">
        <f>B38+Vorgaben!$D$3+Vorgaben!$D$5</f>
        <v>0.5520833333333335</v>
      </c>
      <c r="C39" s="61">
        <v>22</v>
      </c>
      <c r="D39" s="62" t="s">
        <v>18</v>
      </c>
      <c r="F39" s="63" t="str">
        <f>H9</f>
        <v>M16</v>
      </c>
      <c r="G39" s="48" t="s">
        <v>14</v>
      </c>
      <c r="H39" s="64" t="str">
        <f>H11</f>
        <v>M18</v>
      </c>
      <c r="I39" s="77"/>
      <c r="J39" s="48" t="s">
        <v>15</v>
      </c>
      <c r="K39" s="76"/>
    </row>
    <row r="40" spans="1:11" ht="12.75">
      <c r="A40" s="65"/>
      <c r="B40" s="65">
        <f>B39+Vorgaben!$D$3+Vorgaben!$D$5</f>
        <v>0.5625000000000001</v>
      </c>
      <c r="C40" s="61">
        <v>23</v>
      </c>
      <c r="D40" s="62" t="s">
        <v>13</v>
      </c>
      <c r="F40" s="63" t="str">
        <f>B3</f>
        <v>M02</v>
      </c>
      <c r="G40" s="48" t="s">
        <v>14</v>
      </c>
      <c r="H40" s="64" t="str">
        <f>B5</f>
        <v>M04</v>
      </c>
      <c r="I40" s="77"/>
      <c r="J40" s="48" t="s">
        <v>15</v>
      </c>
      <c r="K40" s="76"/>
    </row>
    <row r="41" spans="1:11" ht="12.75">
      <c r="A41" s="60"/>
      <c r="B41" s="65">
        <f>B40+Vorgaben!$D$3+Vorgaben!$D$5</f>
        <v>0.5729166666666667</v>
      </c>
      <c r="C41" s="61">
        <v>24</v>
      </c>
      <c r="D41" s="62" t="s">
        <v>16</v>
      </c>
      <c r="F41" s="63" t="str">
        <f>B10</f>
        <v>M07</v>
      </c>
      <c r="G41" s="48" t="s">
        <v>14</v>
      </c>
      <c r="H41" s="64" t="str">
        <f>B12</f>
        <v>M09</v>
      </c>
      <c r="I41" s="77"/>
      <c r="J41" s="48" t="s">
        <v>15</v>
      </c>
      <c r="K41" s="76"/>
    </row>
    <row r="42" spans="1:11" ht="12.75">
      <c r="A42" s="65"/>
      <c r="B42" s="65">
        <f>B41+Vorgaben!$D$3+Vorgaben!$D$5</f>
        <v>0.5833333333333334</v>
      </c>
      <c r="C42" s="61">
        <v>25</v>
      </c>
      <c r="D42" s="62" t="s">
        <v>17</v>
      </c>
      <c r="F42" s="63" t="str">
        <f>H3</f>
        <v>M12</v>
      </c>
      <c r="G42" s="48" t="s">
        <v>14</v>
      </c>
      <c r="H42" s="64" t="str">
        <f>H5</f>
        <v>M14</v>
      </c>
      <c r="I42" s="77"/>
      <c r="J42" s="48" t="s">
        <v>15</v>
      </c>
      <c r="K42" s="76"/>
    </row>
    <row r="43" spans="1:11" ht="12.75">
      <c r="A43" s="60"/>
      <c r="B43" s="65">
        <f>B42+Vorgaben!$D$3+Vorgaben!$D$5</f>
        <v>0.59375</v>
      </c>
      <c r="C43" s="61">
        <v>26</v>
      </c>
      <c r="D43" s="62" t="s">
        <v>18</v>
      </c>
      <c r="F43" s="63" t="str">
        <f>H10</f>
        <v>M17</v>
      </c>
      <c r="G43" s="48" t="s">
        <v>14</v>
      </c>
      <c r="H43" s="64" t="str">
        <f>H12</f>
        <v>M19</v>
      </c>
      <c r="I43" s="77"/>
      <c r="J43" s="48" t="s">
        <v>15</v>
      </c>
      <c r="K43" s="76"/>
    </row>
    <row r="44" spans="1:11" ht="12.75">
      <c r="A44" s="65"/>
      <c r="B44" s="65">
        <f>B43+Vorgaben!$D$3+Vorgaben!$D$5</f>
        <v>0.6041666666666666</v>
      </c>
      <c r="C44" s="61">
        <v>27</v>
      </c>
      <c r="D44" s="62" t="s">
        <v>13</v>
      </c>
      <c r="F44" s="63" t="str">
        <f>B6</f>
        <v>M05</v>
      </c>
      <c r="G44" s="48" t="s">
        <v>14</v>
      </c>
      <c r="H44" s="64" t="str">
        <f>B4</f>
        <v>M03</v>
      </c>
      <c r="I44" s="77"/>
      <c r="J44" s="48" t="s">
        <v>15</v>
      </c>
      <c r="K44" s="76"/>
    </row>
    <row r="45" spans="1:11" ht="12.75">
      <c r="A45" s="60"/>
      <c r="B45" s="65">
        <f>B44+Vorgaben!$D$3+Vorgaben!$D$5</f>
        <v>0.6145833333333333</v>
      </c>
      <c r="C45" s="61">
        <v>28</v>
      </c>
      <c r="D45" s="62" t="s">
        <v>16</v>
      </c>
      <c r="F45" s="63" t="str">
        <f>B13</f>
        <v>M10</v>
      </c>
      <c r="G45" s="48" t="s">
        <v>14</v>
      </c>
      <c r="H45" s="64" t="str">
        <f>B11</f>
        <v>M08</v>
      </c>
      <c r="I45" s="77"/>
      <c r="J45" s="48" t="s">
        <v>15</v>
      </c>
      <c r="K45" s="76"/>
    </row>
    <row r="46" spans="1:11" ht="12.75">
      <c r="A46" s="60"/>
      <c r="B46" s="65">
        <f>B45+Vorgaben!$D$3+Vorgaben!$D$5</f>
        <v>0.6249999999999999</v>
      </c>
      <c r="C46" s="61">
        <v>29</v>
      </c>
      <c r="D46" s="62" t="s">
        <v>17</v>
      </c>
      <c r="F46" s="63" t="str">
        <f>H6</f>
        <v>M15</v>
      </c>
      <c r="G46" s="48" t="s">
        <v>14</v>
      </c>
      <c r="H46" s="64" t="str">
        <f>H4</f>
        <v>M13</v>
      </c>
      <c r="I46" s="77"/>
      <c r="J46" s="48" t="s">
        <v>15</v>
      </c>
      <c r="K46" s="76"/>
    </row>
    <row r="47" spans="1:11" ht="12.75" hidden="1">
      <c r="A47" s="60"/>
      <c r="B47" s="65">
        <f>B46+Vorgaben!$D$3+Vorgaben!$D$5</f>
        <v>0.6354166666666665</v>
      </c>
      <c r="C47" s="61">
        <v>32</v>
      </c>
      <c r="D47" s="62" t="s">
        <v>18</v>
      </c>
      <c r="F47" s="63">
        <f>H13</f>
        <v>0</v>
      </c>
      <c r="G47" s="48" t="s">
        <v>14</v>
      </c>
      <c r="H47" s="64" t="str">
        <f>H11</f>
        <v>M18</v>
      </c>
      <c r="I47" s="77"/>
      <c r="J47" s="48" t="s">
        <v>15</v>
      </c>
      <c r="K47" s="76"/>
    </row>
    <row r="48" spans="1:11" ht="12.75">
      <c r="A48" s="65"/>
      <c r="B48" s="65">
        <f>B46+Vorgaben!$D$3+Vorgaben!$D$5</f>
        <v>0.6354166666666665</v>
      </c>
      <c r="C48" s="61">
        <v>30</v>
      </c>
      <c r="D48" s="62" t="s">
        <v>13</v>
      </c>
      <c r="F48" s="63" t="str">
        <f>B5</f>
        <v>M04</v>
      </c>
      <c r="G48" s="48" t="s">
        <v>14</v>
      </c>
      <c r="H48" s="64" t="str">
        <f>B2</f>
        <v>M01</v>
      </c>
      <c r="I48" s="77"/>
      <c r="J48" s="48" t="s">
        <v>15</v>
      </c>
      <c r="K48" s="76"/>
    </row>
    <row r="49" spans="1:11" ht="12.75">
      <c r="A49" s="60"/>
      <c r="B49" s="65">
        <f>B48+Vorgaben!$D$3+Vorgaben!$D$5</f>
        <v>0.6458333333333331</v>
      </c>
      <c r="C49" s="61">
        <v>31</v>
      </c>
      <c r="D49" s="62" t="s">
        <v>16</v>
      </c>
      <c r="F49" s="63" t="str">
        <f>B12</f>
        <v>M09</v>
      </c>
      <c r="G49" s="48" t="s">
        <v>14</v>
      </c>
      <c r="H49" s="64" t="str">
        <f>B9</f>
        <v>M06</v>
      </c>
      <c r="I49" s="77"/>
      <c r="J49" s="48" t="s">
        <v>15</v>
      </c>
      <c r="K49" s="76"/>
    </row>
    <row r="50" spans="1:11" ht="12.75">
      <c r="A50" s="60"/>
      <c r="B50" s="65">
        <f>B49+Vorgaben!$D$3+Vorgaben!$D$5</f>
        <v>0.6562499999999998</v>
      </c>
      <c r="C50" s="61">
        <v>32</v>
      </c>
      <c r="D50" s="62" t="s">
        <v>17</v>
      </c>
      <c r="F50" s="63" t="str">
        <f>H5</f>
        <v>M14</v>
      </c>
      <c r="G50" s="48" t="s">
        <v>14</v>
      </c>
      <c r="H50" s="64" t="str">
        <f>H2</f>
        <v>M11</v>
      </c>
      <c r="I50" s="77"/>
      <c r="J50" s="48" t="s">
        <v>15</v>
      </c>
      <c r="K50" s="76"/>
    </row>
    <row r="51" spans="1:11" ht="12.75">
      <c r="A51" s="60"/>
      <c r="B51" s="65">
        <f>B50+Vorgaben!$D$3+Vorgaben!$D$5</f>
        <v>0.6666666666666664</v>
      </c>
      <c r="C51" s="61">
        <v>33</v>
      </c>
      <c r="D51" s="62" t="s">
        <v>18</v>
      </c>
      <c r="F51" s="63" t="str">
        <f>H12</f>
        <v>M19</v>
      </c>
      <c r="G51" s="48" t="s">
        <v>14</v>
      </c>
      <c r="H51" s="64" t="str">
        <f>H9</f>
        <v>M16</v>
      </c>
      <c r="I51" s="77"/>
      <c r="J51" s="48" t="s">
        <v>15</v>
      </c>
      <c r="K51" s="76"/>
    </row>
    <row r="52" spans="1:11" ht="12.75">
      <c r="A52" s="65"/>
      <c r="B52" s="65">
        <f>B51+Vorgaben!$D$3+Vorgaben!$D$5</f>
        <v>0.677083333333333</v>
      </c>
      <c r="C52" s="61">
        <v>34</v>
      </c>
      <c r="D52" s="62" t="s">
        <v>13</v>
      </c>
      <c r="F52" s="63" t="str">
        <f>B3</f>
        <v>M02</v>
      </c>
      <c r="G52" s="48" t="s">
        <v>14</v>
      </c>
      <c r="H52" s="64" t="str">
        <f>B6</f>
        <v>M05</v>
      </c>
      <c r="I52" s="77"/>
      <c r="J52" s="48" t="s">
        <v>15</v>
      </c>
      <c r="K52" s="76"/>
    </row>
    <row r="53" spans="1:11" ht="12.75">
      <c r="A53" s="60"/>
      <c r="B53" s="65">
        <f>B52+Vorgaben!$D$3+Vorgaben!$D$5</f>
        <v>0.6874999999999997</v>
      </c>
      <c r="C53" s="61">
        <v>35</v>
      </c>
      <c r="D53" s="62" t="s">
        <v>16</v>
      </c>
      <c r="F53" s="63" t="str">
        <f>B10</f>
        <v>M07</v>
      </c>
      <c r="G53" s="48" t="s">
        <v>14</v>
      </c>
      <c r="H53" s="64" t="str">
        <f>B13</f>
        <v>M10</v>
      </c>
      <c r="I53" s="77"/>
      <c r="J53" s="48" t="s">
        <v>15</v>
      </c>
      <c r="K53" s="76"/>
    </row>
    <row r="54" spans="1:11" ht="12.75">
      <c r="A54" s="65"/>
      <c r="B54" s="65">
        <f>B53+Vorgaben!$D$3+Vorgaben!$D$5</f>
        <v>0.6979166666666663</v>
      </c>
      <c r="C54" s="61">
        <v>36</v>
      </c>
      <c r="D54" s="62" t="s">
        <v>17</v>
      </c>
      <c r="F54" s="63" t="str">
        <f>H3</f>
        <v>M12</v>
      </c>
      <c r="G54" s="48" t="s">
        <v>14</v>
      </c>
      <c r="H54" s="64" t="str">
        <f>H6</f>
        <v>M15</v>
      </c>
      <c r="I54" s="77"/>
      <c r="J54" s="48" t="s">
        <v>15</v>
      </c>
      <c r="K54" s="76"/>
    </row>
    <row r="55" spans="1:11" ht="12.75" hidden="1">
      <c r="A55" s="60"/>
      <c r="B55" s="65">
        <f>B54+Vorgaben!$D$3+Vorgaben!$D$5</f>
        <v>0.7083333333333329</v>
      </c>
      <c r="C55" s="61">
        <v>40</v>
      </c>
      <c r="D55" s="62" t="s">
        <v>18</v>
      </c>
      <c r="F55" s="63" t="str">
        <f>H10</f>
        <v>M17</v>
      </c>
      <c r="G55" s="48" t="s">
        <v>14</v>
      </c>
      <c r="H55" s="64">
        <f>H13</f>
        <v>0</v>
      </c>
      <c r="I55" s="77"/>
      <c r="J55" s="48" t="s">
        <v>15</v>
      </c>
      <c r="K55" s="76"/>
    </row>
    <row r="56" spans="1:10" ht="77.25" customHeight="1">
      <c r="A56" s="65"/>
      <c r="B56" s="81" t="s">
        <v>9</v>
      </c>
      <c r="C56" s="45"/>
      <c r="D56" s="67"/>
      <c r="E56" s="67"/>
      <c r="F56" s="113" t="s">
        <v>19</v>
      </c>
      <c r="G56" s="113"/>
      <c r="H56" s="113"/>
      <c r="I56" s="69"/>
      <c r="J56" s="68"/>
    </row>
    <row r="57" spans="1:11" ht="33" customHeight="1">
      <c r="A57" s="65"/>
      <c r="B57" s="65">
        <f>B54+Vorgaben!$D$3+Vorgaben!$D$7</f>
        <v>0.7118055555555551</v>
      </c>
      <c r="C57" s="48">
        <f>C54+1</f>
        <v>37</v>
      </c>
      <c r="D57" s="67"/>
      <c r="E57" s="67"/>
      <c r="F57" s="83">
        <f>IF(Rechnen!W3=0,"",'Gruppen-Tabellen'!B4)</f>
      </c>
      <c r="G57" s="48" t="s">
        <v>15</v>
      </c>
      <c r="H57" s="82">
        <f>IF(Rechnen!Y3=0,"",'Gruppen-Tabellen'!B17)</f>
      </c>
      <c r="I57" s="77"/>
      <c r="J57" s="48" t="s">
        <v>15</v>
      </c>
      <c r="K57" s="76"/>
    </row>
    <row r="58" spans="1:11" ht="12.75">
      <c r="A58" s="65"/>
      <c r="B58" s="70"/>
      <c r="C58" s="48"/>
      <c r="D58" s="67"/>
      <c r="E58" s="67"/>
      <c r="F58" s="71" t="s">
        <v>20</v>
      </c>
      <c r="G58" s="71"/>
      <c r="H58" s="72" t="s">
        <v>21</v>
      </c>
      <c r="I58" s="114"/>
      <c r="J58" s="114"/>
      <c r="K58" s="114"/>
    </row>
    <row r="59" spans="1:8" ht="12.75">
      <c r="A59" s="65"/>
      <c r="C59" s="48"/>
      <c r="D59" s="67"/>
      <c r="E59" s="67"/>
      <c r="G59" s="48"/>
      <c r="H59" s="63"/>
    </row>
    <row r="60" spans="1:11" ht="12.75">
      <c r="A60" s="65"/>
      <c r="B60" s="65">
        <f>B57+Vorgaben!$D$3+Vorgaben!$D$5</f>
        <v>0.7222222222222218</v>
      </c>
      <c r="C60" s="48">
        <f>C57+1</f>
        <v>38</v>
      </c>
      <c r="D60" s="67"/>
      <c r="E60" s="67"/>
      <c r="F60" s="83">
        <f>IF(Rechnen!X3=0,"",'Gruppen-Tabellen'!B10)</f>
      </c>
      <c r="G60" s="48" t="s">
        <v>15</v>
      </c>
      <c r="H60" s="82">
        <f>IF(Rechnen!Y3=0,"",'Gruppen-Tabellen'!B18)</f>
      </c>
      <c r="I60" s="77"/>
      <c r="J60" s="48" t="s">
        <v>15</v>
      </c>
      <c r="K60" s="76"/>
    </row>
    <row r="61" spans="1:11" ht="12.75">
      <c r="A61" s="65"/>
      <c r="B61" s="73"/>
      <c r="C61" s="48"/>
      <c r="D61" s="67"/>
      <c r="E61" s="67"/>
      <c r="F61" s="71" t="s">
        <v>22</v>
      </c>
      <c r="G61" s="71"/>
      <c r="H61" s="72" t="s">
        <v>23</v>
      </c>
      <c r="I61" s="114"/>
      <c r="J61" s="114"/>
      <c r="K61" s="114"/>
    </row>
    <row r="62" spans="1:8" ht="12.75">
      <c r="A62" s="65"/>
      <c r="B62" s="73"/>
      <c r="C62" s="48"/>
      <c r="D62" s="67"/>
      <c r="E62" s="67"/>
      <c r="F62" s="71"/>
      <c r="G62" s="71"/>
      <c r="H62" s="72"/>
    </row>
    <row r="63" spans="1:11" ht="12.75">
      <c r="A63" s="65"/>
      <c r="B63" s="65">
        <f>B60+Vorgaben!$D$3+Vorgaben!$D$5</f>
        <v>0.7326388888888884</v>
      </c>
      <c r="C63" s="48">
        <f>C60+1</f>
        <v>39</v>
      </c>
      <c r="D63" s="67"/>
      <c r="E63" s="67"/>
      <c r="F63" s="83">
        <f>IF(Rechnen!W3=0,"",'Gruppen-Tabellen'!B3)</f>
      </c>
      <c r="G63" s="48" t="s">
        <v>15</v>
      </c>
      <c r="H63" s="82">
        <f>IF(Rechnen!Z3=0,"",'Gruppen-Tabellen'!B25)</f>
      </c>
      <c r="I63" s="77"/>
      <c r="J63" s="48" t="s">
        <v>15</v>
      </c>
      <c r="K63" s="76"/>
    </row>
    <row r="64" spans="1:11" ht="12.75">
      <c r="A64" s="65"/>
      <c r="B64" s="70"/>
      <c r="C64" s="48"/>
      <c r="D64" s="67"/>
      <c r="E64" s="67"/>
      <c r="F64" s="71" t="s">
        <v>24</v>
      </c>
      <c r="G64" s="71"/>
      <c r="H64" s="72" t="s">
        <v>25</v>
      </c>
      <c r="I64" s="114"/>
      <c r="J64" s="114"/>
      <c r="K64" s="114"/>
    </row>
    <row r="65" spans="1:8" ht="12.75">
      <c r="A65" s="65"/>
      <c r="C65" s="48"/>
      <c r="D65" s="67"/>
      <c r="E65" s="67"/>
      <c r="G65" s="48"/>
      <c r="H65" s="63"/>
    </row>
    <row r="66" spans="1:11" ht="12.75">
      <c r="A66" s="65"/>
      <c r="B66" s="65">
        <f>B63+Vorgaben!$D$3+Vorgaben!$D$5</f>
        <v>0.743055555555555</v>
      </c>
      <c r="C66" s="48">
        <f>C63+1</f>
        <v>40</v>
      </c>
      <c r="D66" s="67"/>
      <c r="E66" s="67"/>
      <c r="F66" s="83">
        <f>IF(Rechnen!Z3=0,"",'Gruppen-Tabellen'!B24)</f>
      </c>
      <c r="G66" s="48" t="s">
        <v>15</v>
      </c>
      <c r="H66" s="82">
        <f>IF(Rechnen!X3=0,"",'Gruppen-Tabellen'!B11)</f>
      </c>
      <c r="I66" s="77"/>
      <c r="J66" s="48" t="s">
        <v>15</v>
      </c>
      <c r="K66" s="76"/>
    </row>
    <row r="67" spans="1:11" ht="12.75">
      <c r="A67" s="65"/>
      <c r="C67" s="48"/>
      <c r="D67" s="67"/>
      <c r="E67" s="74"/>
      <c r="F67" s="71" t="s">
        <v>26</v>
      </c>
      <c r="G67" s="71"/>
      <c r="H67" s="72" t="s">
        <v>27</v>
      </c>
      <c r="I67" s="114"/>
      <c r="J67" s="114"/>
      <c r="K67" s="114"/>
    </row>
    <row r="68" spans="1:8" ht="12.75">
      <c r="A68" s="65"/>
      <c r="C68" s="48"/>
      <c r="D68" s="67"/>
      <c r="E68" s="67"/>
      <c r="G68" s="63"/>
      <c r="H68" s="63"/>
    </row>
    <row r="69" spans="1:8" ht="12.75">
      <c r="A69" s="65"/>
      <c r="C69" s="48"/>
      <c r="D69" s="67"/>
      <c r="E69" s="67"/>
      <c r="F69" s="63"/>
      <c r="G69" s="48"/>
      <c r="H69" s="64"/>
    </row>
    <row r="70" spans="3:5" ht="12.75">
      <c r="C70" s="48"/>
      <c r="D70" s="67"/>
      <c r="E70" s="67"/>
    </row>
    <row r="71" spans="1:10" ht="13.5">
      <c r="A71" s="65"/>
      <c r="C71" s="48"/>
      <c r="D71" s="67"/>
      <c r="E71" s="74"/>
      <c r="F71" s="113" t="s">
        <v>28</v>
      </c>
      <c r="G71" s="113"/>
      <c r="H71" s="113"/>
      <c r="I71" s="69"/>
      <c r="J71" s="68"/>
    </row>
    <row r="72" spans="1:11" ht="33" customHeight="1">
      <c r="A72" s="65"/>
      <c r="B72" s="65">
        <f>B66+Vorgaben!$D$3+Vorgaben!$D$7</f>
        <v>0.7569444444444439</v>
      </c>
      <c r="C72" s="48">
        <f>C66+1</f>
        <v>41</v>
      </c>
      <c r="D72" s="67"/>
      <c r="E72" s="67"/>
      <c r="F72" s="84">
        <f>IF(OR(I60="",K60=""),"",IF(I60&gt;K60,F60,IF(I60&lt;=K60,H60)))</f>
      </c>
      <c r="G72" s="48" t="s">
        <v>15</v>
      </c>
      <c r="H72" s="85">
        <f>IF(OR(I63="",K63=""),"",IF(I63&gt;K63,F63,IF(I63&lt;=K63,H63)))</f>
      </c>
      <c r="I72" s="77"/>
      <c r="J72" s="48" t="s">
        <v>15</v>
      </c>
      <c r="K72" s="76"/>
    </row>
    <row r="73" spans="1:11" ht="12.75">
      <c r="A73" s="65"/>
      <c r="B73" s="75"/>
      <c r="C73" s="48"/>
      <c r="D73" s="67"/>
      <c r="E73" s="67"/>
      <c r="F73" s="71" t="s">
        <v>80</v>
      </c>
      <c r="G73" s="71"/>
      <c r="H73" s="71" t="s">
        <v>81</v>
      </c>
      <c r="I73" s="114"/>
      <c r="J73" s="114"/>
      <c r="K73" s="114"/>
    </row>
    <row r="74" spans="1:8" ht="12.75">
      <c r="A74" s="65"/>
      <c r="B74" s="48"/>
      <c r="C74" s="48"/>
      <c r="D74" s="67"/>
      <c r="E74" s="67"/>
      <c r="G74" s="48"/>
      <c r="H74" s="63"/>
    </row>
    <row r="75" spans="1:11" ht="12.75">
      <c r="A75" s="65"/>
      <c r="B75" s="65">
        <f>B72+Vorgaben!$D$3+Vorgaben!$D$5</f>
        <v>0.7673611111111105</v>
      </c>
      <c r="C75" s="48">
        <f>C72+1</f>
        <v>42</v>
      </c>
      <c r="D75" s="67"/>
      <c r="E75" s="67"/>
      <c r="F75" s="84">
        <f>IF(OR(I57="",K57=""),"",IF(I57&gt;K57,F57,IF(I57&lt;=K57,H57)))</f>
      </c>
      <c r="G75" s="48" t="s">
        <v>15</v>
      </c>
      <c r="H75" s="85">
        <f>IF(OR(I66="",K66=""),"",IF(I66&gt;K66,F66,IF(I66&lt;=K66,H66)))</f>
      </c>
      <c r="I75" s="77"/>
      <c r="J75" s="48" t="s">
        <v>15</v>
      </c>
      <c r="K75" s="76"/>
    </row>
    <row r="76" spans="1:11" ht="12.75">
      <c r="A76" s="65"/>
      <c r="C76" s="48"/>
      <c r="D76" s="67"/>
      <c r="E76" s="74"/>
      <c r="F76" s="71" t="s">
        <v>82</v>
      </c>
      <c r="G76" s="71"/>
      <c r="H76" s="71" t="s">
        <v>83</v>
      </c>
      <c r="I76" s="114"/>
      <c r="J76" s="114"/>
      <c r="K76" s="114"/>
    </row>
    <row r="77" spans="1:8" ht="12.75">
      <c r="A77" s="65"/>
      <c r="C77" s="48"/>
      <c r="D77" s="67"/>
      <c r="E77" s="67"/>
      <c r="G77" s="63"/>
      <c r="H77" s="63"/>
    </row>
    <row r="78" spans="3:10" ht="39.75" customHeight="1">
      <c r="C78" s="48"/>
      <c r="D78" s="67"/>
      <c r="E78" s="67"/>
      <c r="F78" s="113" t="s">
        <v>29</v>
      </c>
      <c r="G78" s="113"/>
      <c r="H78" s="113"/>
      <c r="I78" s="48"/>
      <c r="J78" s="68"/>
    </row>
    <row r="79" spans="1:11" ht="30" customHeight="1">
      <c r="A79" s="65"/>
      <c r="B79" s="65">
        <f>B75+Vorgaben!$D$3+Vorgaben!$D$7</f>
        <v>0.7812499999999993</v>
      </c>
      <c r="C79" s="48">
        <f>C75+1</f>
        <v>43</v>
      </c>
      <c r="D79" s="67"/>
      <c r="E79" s="67"/>
      <c r="F79" s="84">
        <f>IF(OR(I72="",K72=""),"",IF(I72&lt;K72,F72,IF(I72&gt;=K72,H72)))</f>
      </c>
      <c r="G79" s="48" t="s">
        <v>15</v>
      </c>
      <c r="H79" s="85">
        <f>IF(OR(I75="",K75=""),"",IF(I75&lt;K75,F75,IF(I75&gt;=K75,H75)))</f>
      </c>
      <c r="I79" s="77"/>
      <c r="J79" s="68" t="s">
        <v>15</v>
      </c>
      <c r="K79" s="76"/>
    </row>
    <row r="80" spans="2:11" ht="12.75">
      <c r="B80" s="45"/>
      <c r="C80" s="48"/>
      <c r="D80" s="67"/>
      <c r="E80" s="67"/>
      <c r="F80" s="71" t="s">
        <v>76</v>
      </c>
      <c r="G80" s="71"/>
      <c r="H80" s="72" t="s">
        <v>77</v>
      </c>
      <c r="I80" s="114"/>
      <c r="J80" s="114"/>
      <c r="K80" s="114"/>
    </row>
    <row r="81" spans="1:8" ht="12.75">
      <c r="A81" s="65"/>
      <c r="C81" s="48"/>
      <c r="D81" s="67"/>
      <c r="E81" s="67"/>
      <c r="G81" s="63"/>
      <c r="H81" s="63"/>
    </row>
    <row r="82" spans="1:10" ht="39.75" customHeight="1">
      <c r="A82" s="65"/>
      <c r="C82" s="48"/>
      <c r="D82" s="67"/>
      <c r="E82" s="74"/>
      <c r="F82" s="113" t="s">
        <v>30</v>
      </c>
      <c r="G82" s="113"/>
      <c r="H82" s="113"/>
      <c r="I82" s="68"/>
      <c r="J82" s="68"/>
    </row>
    <row r="83" spans="1:11" ht="33" customHeight="1">
      <c r="A83" s="65"/>
      <c r="B83" s="65">
        <f>B79+Vorgaben!$D$3+Vorgaben!$D$5</f>
        <v>0.791666666666666</v>
      </c>
      <c r="C83" s="48">
        <f>C79+1</f>
        <v>44</v>
      </c>
      <c r="D83" s="67"/>
      <c r="E83" s="67"/>
      <c r="F83" s="84">
        <f>IF(OR(I72="",K72=""),"",IF(I72&gt;K72,F72,IF(I72&lt;=K72,H72)))</f>
      </c>
      <c r="G83" s="48" t="s">
        <v>15</v>
      </c>
      <c r="H83" s="85">
        <f>IF(OR(I75="",K75=""),"",IF(I75&gt;K75,F75,IF(I75&lt;=K75,H75)))</f>
      </c>
      <c r="I83" s="77"/>
      <c r="J83" s="48" t="s">
        <v>15</v>
      </c>
      <c r="K83" s="76"/>
    </row>
    <row r="84" spans="1:11" ht="12.75">
      <c r="A84" s="65"/>
      <c r="C84" s="45"/>
      <c r="F84" s="71" t="s">
        <v>78</v>
      </c>
      <c r="G84" s="71"/>
      <c r="H84" s="72" t="s">
        <v>79</v>
      </c>
      <c r="I84" s="114"/>
      <c r="J84" s="114"/>
      <c r="K84" s="114"/>
    </row>
    <row r="85" spans="1:10" ht="12.75">
      <c r="A85" s="65"/>
      <c r="C85" s="45"/>
      <c r="F85" s="45"/>
      <c r="H85" s="45"/>
      <c r="J85" s="45"/>
    </row>
  </sheetData>
  <sheetProtection password="E760" sheet="1" objects="1" scenarios="1"/>
  <mergeCells count="12">
    <mergeCell ref="I80:K80"/>
    <mergeCell ref="I84:K84"/>
    <mergeCell ref="F82:H82"/>
    <mergeCell ref="F78:H78"/>
    <mergeCell ref="F71:H71"/>
    <mergeCell ref="F56:H56"/>
    <mergeCell ref="I58:K58"/>
    <mergeCell ref="I61:K61"/>
    <mergeCell ref="I64:K64"/>
    <mergeCell ref="I67:K67"/>
    <mergeCell ref="I73:K73"/>
    <mergeCell ref="I76:K76"/>
  </mergeCells>
  <printOptions/>
  <pageMargins left="0.53" right="0.16" top="0.9" bottom="0.19" header="0.33" footer="0.13"/>
  <pageSetup horizontalDpi="300" verticalDpi="300" orientation="portrait" paperSize="9" r:id="rId2"/>
  <headerFooter alignWithMargins="0">
    <oddHeader>&amp;LVereins
Name
&amp;C&amp;"Arial,Fett"&amp;14&amp;ETurnier 
Spielplan
&amp;RDatum</oddHeader>
  </headerFooter>
  <rowBreaks count="1" manualBreakCount="1">
    <brk id="55" max="10" man="1"/>
  </rowBreaks>
  <legacyDrawing r:id="rId1"/>
</worksheet>
</file>

<file path=xl/worksheets/sheet4.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A1" sqref="A1"/>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15" t="s">
        <v>31</v>
      </c>
      <c r="D1" s="116"/>
      <c r="E1" s="116"/>
    </row>
    <row r="2" spans="1:4" ht="18" customHeight="1">
      <c r="A2" s="32" t="s">
        <v>67</v>
      </c>
      <c r="B2" s="33" t="s">
        <v>58</v>
      </c>
      <c r="C2" s="4" t="s">
        <v>32</v>
      </c>
      <c r="D2" s="5" t="s">
        <v>33</v>
      </c>
    </row>
    <row r="3" spans="1:4" ht="18" customHeight="1">
      <c r="A3" s="32" t="s">
        <v>68</v>
      </c>
      <c r="B3" s="33" t="s">
        <v>59</v>
      </c>
      <c r="C3" s="4" t="s">
        <v>4</v>
      </c>
      <c r="D3" s="36">
        <v>0.009722222222222222</v>
      </c>
    </row>
    <row r="4" spans="1:3" ht="18" customHeight="1">
      <c r="A4" s="32" t="s">
        <v>69</v>
      </c>
      <c r="B4" s="33" t="s">
        <v>60</v>
      </c>
      <c r="C4" s="4" t="s">
        <v>53</v>
      </c>
    </row>
    <row r="5" spans="1:4" ht="18" customHeight="1">
      <c r="A5" s="32" t="s">
        <v>70</v>
      </c>
      <c r="B5" s="33" t="s">
        <v>61</v>
      </c>
      <c r="C5" s="4" t="s">
        <v>5</v>
      </c>
      <c r="D5" s="37">
        <v>0.0006944444444444445</v>
      </c>
    </row>
    <row r="6" spans="1:4" ht="14.25" customHeight="1">
      <c r="A6" s="32" t="s">
        <v>71</v>
      </c>
      <c r="B6" s="33" t="s">
        <v>62</v>
      </c>
      <c r="C6" s="7" t="s">
        <v>34</v>
      </c>
      <c r="D6" s="6"/>
    </row>
    <row r="7" spans="3:4" ht="14.25" customHeight="1">
      <c r="C7" s="4" t="s">
        <v>5</v>
      </c>
      <c r="D7" s="38">
        <v>0.004166666666666667</v>
      </c>
    </row>
    <row r="8" spans="1:3" ht="33" customHeight="1">
      <c r="A8" s="8" t="s">
        <v>6</v>
      </c>
      <c r="B8" s="8" t="s">
        <v>7</v>
      </c>
      <c r="C8" s="7" t="s">
        <v>35</v>
      </c>
    </row>
    <row r="9" spans="1:2" ht="18" customHeight="1">
      <c r="A9" s="34" t="s">
        <v>72</v>
      </c>
      <c r="B9" s="35" t="s">
        <v>63</v>
      </c>
    </row>
    <row r="10" spans="1:2" ht="18" customHeight="1">
      <c r="A10" s="34" t="s">
        <v>73</v>
      </c>
      <c r="B10" s="35" t="s">
        <v>64</v>
      </c>
    </row>
    <row r="11" spans="1:2" ht="18" customHeight="1">
      <c r="A11" s="34" t="s">
        <v>74</v>
      </c>
      <c r="B11" s="35" t="s">
        <v>65</v>
      </c>
    </row>
    <row r="12" spans="1:3" ht="18" customHeight="1">
      <c r="A12" s="34" t="s">
        <v>75</v>
      </c>
      <c r="B12" s="35" t="s">
        <v>66</v>
      </c>
      <c r="C12" s="4" t="s">
        <v>36</v>
      </c>
    </row>
    <row r="13" spans="1:4" ht="18" customHeight="1">
      <c r="A13" s="34" t="s">
        <v>57</v>
      </c>
      <c r="C13" s="4" t="s">
        <v>37</v>
      </c>
      <c r="D13" s="39">
        <v>0.3333333333333333</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5.xml><?xml version="1.0" encoding="utf-8"?>
<worksheet xmlns="http://schemas.openxmlformats.org/spreadsheetml/2006/main" xmlns:r="http://schemas.openxmlformats.org/officeDocument/2006/relationships">
  <sheetPr codeName="Tabelle1"/>
  <dimension ref="A1:O35"/>
  <sheetViews>
    <sheetView zoomScale="77" zoomScaleNormal="77" zoomScalePageLayoutView="0" workbookViewId="0" topLeftCell="A1">
      <selection activeCell="A8" sqref="A8:A9"/>
    </sheetView>
  </sheetViews>
  <sheetFormatPr defaultColWidth="11.421875" defaultRowHeight="12.75"/>
  <cols>
    <col min="1" max="1" width="6.8515625" style="31" customWidth="1"/>
    <col min="2" max="2" width="25.7109375" style="29" customWidth="1"/>
    <col min="3" max="3" width="8.7109375" style="29" customWidth="1"/>
    <col min="4" max="4" width="8.7109375" style="86"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5" ht="27" customHeight="1">
      <c r="A1" s="87"/>
      <c r="B1" s="123" t="s">
        <v>51</v>
      </c>
      <c r="C1" s="123"/>
      <c r="D1" s="123"/>
      <c r="E1" s="123"/>
      <c r="F1" s="123"/>
      <c r="G1" s="123"/>
      <c r="H1" s="123"/>
      <c r="I1" s="88"/>
      <c r="J1" s="88"/>
      <c r="K1" s="88"/>
      <c r="L1" s="88"/>
      <c r="M1" s="88"/>
      <c r="N1" s="88"/>
      <c r="O1" s="88"/>
    </row>
    <row r="2" spans="1:15" ht="30" customHeight="1">
      <c r="A2" s="89" t="s">
        <v>52</v>
      </c>
      <c r="B2" s="90" t="s">
        <v>0</v>
      </c>
      <c r="C2" s="91" t="s">
        <v>42</v>
      </c>
      <c r="D2" s="90" t="s">
        <v>1</v>
      </c>
      <c r="E2" s="124" t="s">
        <v>2</v>
      </c>
      <c r="F2" s="124"/>
      <c r="G2" s="124"/>
      <c r="H2" s="90" t="s">
        <v>43</v>
      </c>
      <c r="I2" s="92"/>
      <c r="J2" s="93"/>
      <c r="K2" s="93"/>
      <c r="L2" s="94"/>
      <c r="M2" s="93"/>
      <c r="N2" s="93"/>
      <c r="O2" s="93"/>
    </row>
    <row r="3" spans="1:15" ht="18" customHeight="1">
      <c r="A3" s="95">
        <f>IF(Rechnen!$W$3=0,"",1)</f>
      </c>
      <c r="B3" s="96" t="str">
        <f>Rechnen!K3</f>
        <v>M01</v>
      </c>
      <c r="C3" s="96">
        <f>IF(Rechnen!$W$3=0,"",Rechnen!L3)</f>
      </c>
      <c r="D3" s="97">
        <f>IF(Rechnen!$W$3=0,"",Rechnen!M3)</f>
      </c>
      <c r="E3" s="96">
        <f>IF(Rechnen!$W$3=0,"",Rechnen!N3)</f>
      </c>
      <c r="F3" s="98" t="s">
        <v>15</v>
      </c>
      <c r="G3" s="96">
        <f>IF(Rechnen!$W$3=0,"",Rechnen!P3)</f>
      </c>
      <c r="H3" s="99">
        <f>IF(AND(E3="",G3=""),"",(E3-G3))</f>
      </c>
      <c r="I3" s="100"/>
      <c r="J3" s="93"/>
      <c r="K3" s="93"/>
      <c r="L3" s="94"/>
      <c r="M3" s="93"/>
      <c r="N3" s="93"/>
      <c r="O3" s="93"/>
    </row>
    <row r="4" spans="1:15" ht="18" customHeight="1">
      <c r="A4" s="95">
        <f>IF(Rechnen!$W$3=0,"",2)</f>
      </c>
      <c r="B4" s="96" t="str">
        <f>Rechnen!K4</f>
        <v>M02</v>
      </c>
      <c r="C4" s="96">
        <f>IF(Rechnen!$W$3=0,"",Rechnen!L4)</f>
      </c>
      <c r="D4" s="97">
        <f>IF(Rechnen!$W$3=0,"",Rechnen!M4)</f>
      </c>
      <c r="E4" s="96">
        <f>IF(Rechnen!$W$3=0,"",Rechnen!N4)</f>
      </c>
      <c r="F4" s="98" t="s">
        <v>15</v>
      </c>
      <c r="G4" s="96">
        <f>IF(Rechnen!$W$3=0,"",Rechnen!P4)</f>
      </c>
      <c r="H4" s="99">
        <f>IF(AND(E4="",G4=""),"",(E4-G4))</f>
      </c>
      <c r="I4" s="100"/>
      <c r="J4" s="93"/>
      <c r="K4" s="93"/>
      <c r="L4" s="94"/>
      <c r="M4" s="93"/>
      <c r="N4" s="93"/>
      <c r="O4" s="93"/>
    </row>
    <row r="5" spans="1:15" ht="18" customHeight="1">
      <c r="A5" s="95">
        <f>IF(Rechnen!$W$3=0,"",3)</f>
      </c>
      <c r="B5" s="96" t="str">
        <f>Rechnen!K5</f>
        <v>M03</v>
      </c>
      <c r="C5" s="96">
        <f>IF(Rechnen!$W$3=0,"",Rechnen!L5)</f>
      </c>
      <c r="D5" s="97">
        <f>IF(Rechnen!$W$3=0,"",Rechnen!M5)</f>
      </c>
      <c r="E5" s="96">
        <f>IF(Rechnen!$W$3=0,"",Rechnen!N5)</f>
      </c>
      <c r="F5" s="98" t="s">
        <v>15</v>
      </c>
      <c r="G5" s="96">
        <f>IF(Rechnen!$W$3=0,"",Rechnen!P5)</f>
      </c>
      <c r="H5" s="99">
        <f>IF(AND(E5="",G5=""),"",(E5-G5))</f>
      </c>
      <c r="I5" s="100"/>
      <c r="J5" s="93"/>
      <c r="K5" s="93"/>
      <c r="L5" s="94"/>
      <c r="M5" s="93"/>
      <c r="N5" s="93"/>
      <c r="O5" s="93"/>
    </row>
    <row r="6" spans="1:15" ht="18" customHeight="1">
      <c r="A6" s="95">
        <f>IF(Rechnen!$W$3=0,"",4)</f>
      </c>
      <c r="B6" s="96" t="str">
        <f>Rechnen!K6</f>
        <v>M04</v>
      </c>
      <c r="C6" s="96">
        <f>IF(Rechnen!$W$3=0,"",Rechnen!L6)</f>
      </c>
      <c r="D6" s="97">
        <f>IF(Rechnen!$W$3=0,"",Rechnen!M6)</f>
      </c>
      <c r="E6" s="96">
        <f>IF(Rechnen!$W$3=0,"",Rechnen!N6)</f>
      </c>
      <c r="F6" s="98" t="s">
        <v>15</v>
      </c>
      <c r="G6" s="96">
        <f>IF(Rechnen!$W$3=0,"",Rechnen!P6)</f>
      </c>
      <c r="H6" s="99">
        <f>IF(AND(E6="",G6=""),"",(E6-G6))</f>
      </c>
      <c r="I6" s="100"/>
      <c r="J6" s="93"/>
      <c r="K6" s="93"/>
      <c r="L6" s="94"/>
      <c r="M6" s="93"/>
      <c r="N6" s="93"/>
      <c r="O6" s="93"/>
    </row>
    <row r="7" spans="1:15" ht="18" customHeight="1">
      <c r="A7" s="95">
        <f>IF(Rechnen!$W$3=0,"",5)</f>
      </c>
      <c r="B7" s="96" t="str">
        <f>Rechnen!K7</f>
        <v>M05</v>
      </c>
      <c r="C7" s="96">
        <f>IF(Rechnen!$W$3=0,"",Rechnen!L7)</f>
      </c>
      <c r="D7" s="97">
        <f>IF(Rechnen!$W$3=0,"",Rechnen!M7)</f>
      </c>
      <c r="E7" s="96">
        <f>IF(Rechnen!$W$3=0,"",Rechnen!N7)</f>
      </c>
      <c r="F7" s="98" t="s">
        <v>15</v>
      </c>
      <c r="G7" s="96">
        <f>IF(Rechnen!$W$3=0,"",Rechnen!P7)</f>
      </c>
      <c r="H7" s="99">
        <f>IF(AND(E7="",G7=""),"",(E7-G7))</f>
      </c>
      <c r="I7" s="100"/>
      <c r="J7" s="93"/>
      <c r="K7" s="93"/>
      <c r="L7" s="94"/>
      <c r="M7" s="93"/>
      <c r="N7" s="93"/>
      <c r="O7" s="93"/>
    </row>
    <row r="8" spans="1:15" ht="15" customHeight="1">
      <c r="A8" s="119"/>
      <c r="B8" s="117" t="s">
        <v>6</v>
      </c>
      <c r="C8" s="121" t="s">
        <v>42</v>
      </c>
      <c r="D8" s="117" t="s">
        <v>1</v>
      </c>
      <c r="E8" s="117" t="s">
        <v>2</v>
      </c>
      <c r="F8" s="117"/>
      <c r="G8" s="117"/>
      <c r="H8" s="117" t="s">
        <v>43</v>
      </c>
      <c r="I8" s="101"/>
      <c r="J8" s="102"/>
      <c r="K8" s="102"/>
      <c r="L8" s="103"/>
      <c r="M8" s="104"/>
      <c r="N8" s="105"/>
      <c r="O8" s="105"/>
    </row>
    <row r="9" spans="1:15" ht="15" customHeight="1">
      <c r="A9" s="120"/>
      <c r="B9" s="118"/>
      <c r="C9" s="122"/>
      <c r="D9" s="118"/>
      <c r="E9" s="118"/>
      <c r="F9" s="118"/>
      <c r="G9" s="118"/>
      <c r="H9" s="118"/>
      <c r="I9" s="101"/>
      <c r="J9" s="102"/>
      <c r="K9" s="102"/>
      <c r="L9" s="103"/>
      <c r="M9" s="104"/>
      <c r="N9" s="105"/>
      <c r="O9" s="105"/>
    </row>
    <row r="10" spans="1:15" ht="18" customHeight="1">
      <c r="A10" s="95">
        <f>IF(Rechnen!$X$3=0,"",1)</f>
      </c>
      <c r="B10" s="96" t="str">
        <f>Rechnen!K10</f>
        <v>M06</v>
      </c>
      <c r="C10" s="96">
        <f>IF(Rechnen!$X$3=0,"",Rechnen!L10)</f>
      </c>
      <c r="D10" s="97">
        <f>IF(Rechnen!$X$3=0,"",Rechnen!M10)</f>
      </c>
      <c r="E10" s="96">
        <f>IF(Rechnen!$X$3=0,"",Rechnen!N10)</f>
      </c>
      <c r="F10" s="98" t="s">
        <v>15</v>
      </c>
      <c r="G10" s="96">
        <f>IF(Rechnen!$X$3=0,"",Rechnen!P10)</f>
      </c>
      <c r="H10" s="99">
        <f>IF(AND(E10="",G10=""),"",(E10-G10))</f>
      </c>
      <c r="I10" s="106"/>
      <c r="J10" s="104"/>
      <c r="K10" s="106"/>
      <c r="L10" s="103"/>
      <c r="M10" s="104"/>
      <c r="N10" s="105"/>
      <c r="O10" s="105"/>
    </row>
    <row r="11" spans="1:15" ht="18" customHeight="1">
      <c r="A11" s="95">
        <f>IF(Rechnen!$X$3=0,"",2)</f>
      </c>
      <c r="B11" s="96" t="str">
        <f>Rechnen!K11</f>
        <v>M07</v>
      </c>
      <c r="C11" s="96">
        <f>IF(Rechnen!$X$3=0,"",Rechnen!L11)</f>
      </c>
      <c r="D11" s="97">
        <f>IF(Rechnen!$X$3=0,"",Rechnen!M11)</f>
      </c>
      <c r="E11" s="96">
        <f>IF(Rechnen!$X$3=0,"",Rechnen!N11)</f>
      </c>
      <c r="F11" s="98" t="s">
        <v>15</v>
      </c>
      <c r="G11" s="96">
        <f>IF(Rechnen!$X$3=0,"",Rechnen!P11)</f>
      </c>
      <c r="H11" s="99">
        <f>IF(AND(E11="",G11=""),"",(E11-G11))</f>
      </c>
      <c r="I11" s="107"/>
      <c r="J11" s="108"/>
      <c r="K11" s="108"/>
      <c r="L11" s="108"/>
      <c r="M11" s="108"/>
      <c r="N11" s="108"/>
      <c r="O11" s="108"/>
    </row>
    <row r="12" spans="1:15" ht="18" customHeight="1">
      <c r="A12" s="95">
        <f>IF(Rechnen!$X$3=0,"",3)</f>
      </c>
      <c r="B12" s="96" t="str">
        <f>Rechnen!K12</f>
        <v>M08</v>
      </c>
      <c r="C12" s="96">
        <f>IF(Rechnen!$X$3=0,"",Rechnen!L12)</f>
      </c>
      <c r="D12" s="97">
        <f>IF(Rechnen!$X$3=0,"",Rechnen!M12)</f>
      </c>
      <c r="E12" s="96">
        <f>IF(Rechnen!$X$3=0,"",Rechnen!N12)</f>
      </c>
      <c r="F12" s="98" t="s">
        <v>15</v>
      </c>
      <c r="G12" s="96">
        <f>IF(Rechnen!$X$3=0,"",Rechnen!P12)</f>
      </c>
      <c r="H12" s="99">
        <f>IF(AND(E12="",G12=""),"",(E12-G12))</f>
      </c>
      <c r="I12" s="101"/>
      <c r="J12" s="93"/>
      <c r="K12" s="93"/>
      <c r="L12" s="94"/>
      <c r="M12" s="93"/>
      <c r="N12" s="93"/>
      <c r="O12" s="93"/>
    </row>
    <row r="13" spans="1:15" ht="18" customHeight="1">
      <c r="A13" s="95">
        <f>IF(Rechnen!$X$3=0,"",4)</f>
      </c>
      <c r="B13" s="96" t="str">
        <f>Rechnen!K13</f>
        <v>M09</v>
      </c>
      <c r="C13" s="96">
        <f>IF(Rechnen!$X$3=0,"",Rechnen!L13)</f>
      </c>
      <c r="D13" s="97">
        <f>IF(Rechnen!$X$3=0,"",Rechnen!M13)</f>
      </c>
      <c r="E13" s="96">
        <f>IF(Rechnen!$X$3=0,"",Rechnen!N13)</f>
      </c>
      <c r="F13" s="98" t="s">
        <v>15</v>
      </c>
      <c r="G13" s="96">
        <f>IF(Rechnen!$X$3=0,"",Rechnen!P13)</f>
      </c>
      <c r="H13" s="99">
        <f>IF(AND(E13="",G13=""),"",(E13-G13))</f>
      </c>
      <c r="I13" s="94"/>
      <c r="J13" s="93"/>
      <c r="K13" s="93"/>
      <c r="L13" s="94"/>
      <c r="M13" s="93"/>
      <c r="N13" s="93"/>
      <c r="O13" s="93"/>
    </row>
    <row r="14" spans="1:15" ht="18" customHeight="1">
      <c r="A14" s="95">
        <f>IF(Rechnen!$X$3=0,"",5)</f>
      </c>
      <c r="B14" s="96" t="str">
        <f>Rechnen!K14</f>
        <v>M10</v>
      </c>
      <c r="C14" s="96">
        <f>IF(Rechnen!$X$3=0,"",Rechnen!L14)</f>
      </c>
      <c r="D14" s="97">
        <f>IF(Rechnen!$X$3=0,"",Rechnen!M14)</f>
      </c>
      <c r="E14" s="96">
        <f>IF(Rechnen!$X$3=0,"",Rechnen!N14)</f>
      </c>
      <c r="F14" s="98" t="s">
        <v>15</v>
      </c>
      <c r="G14" s="96">
        <f>IF(Rechnen!$X$3=0,"",Rechnen!P14)</f>
      </c>
      <c r="H14" s="99">
        <f>IF(AND(E14="",G14=""),"",(E14-G14))</f>
      </c>
      <c r="I14" s="94"/>
      <c r="J14" s="93"/>
      <c r="K14" s="93"/>
      <c r="L14" s="94"/>
      <c r="M14" s="93"/>
      <c r="N14" s="93"/>
      <c r="O14" s="93"/>
    </row>
    <row r="15" spans="1:15" ht="18" customHeight="1">
      <c r="A15" s="119"/>
      <c r="B15" s="117" t="s">
        <v>54</v>
      </c>
      <c r="C15" s="121" t="s">
        <v>42</v>
      </c>
      <c r="D15" s="117" t="s">
        <v>1</v>
      </c>
      <c r="E15" s="117" t="s">
        <v>2</v>
      </c>
      <c r="F15" s="117"/>
      <c r="G15" s="117"/>
      <c r="H15" s="117" t="s">
        <v>43</v>
      </c>
      <c r="I15" s="94"/>
      <c r="J15" s="93"/>
      <c r="K15" s="93"/>
      <c r="L15" s="94"/>
      <c r="M15" s="93"/>
      <c r="N15" s="93"/>
      <c r="O15" s="93"/>
    </row>
    <row r="16" spans="1:15" ht="15" customHeight="1">
      <c r="A16" s="120"/>
      <c r="B16" s="118"/>
      <c r="C16" s="122"/>
      <c r="D16" s="118"/>
      <c r="E16" s="118"/>
      <c r="F16" s="118"/>
      <c r="G16" s="118"/>
      <c r="H16" s="118"/>
      <c r="I16" s="94"/>
      <c r="J16" s="93"/>
      <c r="K16" s="93"/>
      <c r="L16" s="94"/>
      <c r="M16" s="93"/>
      <c r="N16" s="93"/>
      <c r="O16" s="93"/>
    </row>
    <row r="17" spans="1:15" ht="15">
      <c r="A17" s="95">
        <f>IF(Rechnen!$Y$3=0,"",1)</f>
      </c>
      <c r="B17" s="96" t="str">
        <f>Rechnen!K17</f>
        <v>M11</v>
      </c>
      <c r="C17" s="96">
        <f>IF(Rechnen!$Y$3=0,"",Rechnen!L17)</f>
      </c>
      <c r="D17" s="97">
        <f>IF(Rechnen!$Y$3=0,"",Rechnen!M17)</f>
      </c>
      <c r="E17" s="96">
        <f>IF(Rechnen!$Y$3=0,"",Rechnen!N17)</f>
      </c>
      <c r="F17" s="98" t="s">
        <v>15</v>
      </c>
      <c r="G17" s="96">
        <f>IF(Rechnen!$Y$3=0,"",Rechnen!P17)</f>
      </c>
      <c r="H17" s="99">
        <f>IF(AND(E17="",G17=""),"",(E17-G17))</f>
      </c>
      <c r="I17" s="94"/>
      <c r="J17" s="93"/>
      <c r="K17" s="93"/>
      <c r="L17" s="94"/>
      <c r="M17" s="93"/>
      <c r="N17" s="93"/>
      <c r="O17" s="93"/>
    </row>
    <row r="18" spans="1:15" ht="15">
      <c r="A18" s="95">
        <f>IF(Rechnen!$Y$3=0,"",2)</f>
      </c>
      <c r="B18" s="96" t="str">
        <f>Rechnen!K18</f>
        <v>M12</v>
      </c>
      <c r="C18" s="96">
        <f>IF(Rechnen!$Y$3=0,"",Rechnen!L18)</f>
      </c>
      <c r="D18" s="97">
        <f>IF(Rechnen!$Y$3=0,"",Rechnen!M18)</f>
      </c>
      <c r="E18" s="96">
        <f>IF(Rechnen!$Y$3=0,"",Rechnen!N18)</f>
      </c>
      <c r="F18" s="98" t="s">
        <v>15</v>
      </c>
      <c r="G18" s="96">
        <f>IF(Rechnen!$Y$3=0,"",Rechnen!P18)</f>
      </c>
      <c r="H18" s="99">
        <f>IF(AND(E18="",G18=""),"",(E18-G18))</f>
      </c>
      <c r="I18" s="94"/>
      <c r="J18" s="93"/>
      <c r="K18" s="93"/>
      <c r="L18" s="94"/>
      <c r="M18" s="93"/>
      <c r="N18" s="93"/>
      <c r="O18" s="93"/>
    </row>
    <row r="19" spans="1:15" ht="15">
      <c r="A19" s="95">
        <f>IF(Rechnen!$Y$3=0,"",3)</f>
      </c>
      <c r="B19" s="96" t="str">
        <f>Rechnen!K19</f>
        <v>M13</v>
      </c>
      <c r="C19" s="96">
        <f>IF(Rechnen!$Y$3=0,"",Rechnen!L19)</f>
      </c>
      <c r="D19" s="97">
        <f>IF(Rechnen!$Y$3=0,"",Rechnen!M19)</f>
      </c>
      <c r="E19" s="96">
        <f>IF(Rechnen!$Y$3=0,"",Rechnen!N19)</f>
      </c>
      <c r="F19" s="98" t="s">
        <v>15</v>
      </c>
      <c r="G19" s="96">
        <f>IF(Rechnen!$Y$3=0,"",Rechnen!P19)</f>
      </c>
      <c r="H19" s="99">
        <f>IF(AND(E19="",G19=""),"",(E19-G19))</f>
      </c>
      <c r="I19" s="94"/>
      <c r="J19" s="93"/>
      <c r="K19" s="93"/>
      <c r="L19" s="94"/>
      <c r="M19" s="93"/>
      <c r="N19" s="93"/>
      <c r="O19" s="93"/>
    </row>
    <row r="20" spans="1:15" ht="15">
      <c r="A20" s="95">
        <f>IF(Rechnen!$Y$3=0,"",4)</f>
      </c>
      <c r="B20" s="96" t="str">
        <f>Rechnen!K20</f>
        <v>M14</v>
      </c>
      <c r="C20" s="96">
        <f>IF(Rechnen!$Y$3=0,"",Rechnen!L20)</f>
      </c>
      <c r="D20" s="97">
        <f>IF(Rechnen!$Y$3=0,"",Rechnen!M20)</f>
      </c>
      <c r="E20" s="96">
        <f>IF(Rechnen!$Y$3=0,"",Rechnen!N20)</f>
      </c>
      <c r="F20" s="98" t="s">
        <v>15</v>
      </c>
      <c r="G20" s="96">
        <f>IF(Rechnen!$Y$3=0,"",Rechnen!P20)</f>
      </c>
      <c r="H20" s="99">
        <f>IF(AND(E20="",G20=""),"",(E20-G20))</f>
      </c>
      <c r="I20" s="94"/>
      <c r="J20" s="93"/>
      <c r="K20" s="93"/>
      <c r="L20" s="94"/>
      <c r="M20" s="93"/>
      <c r="N20" s="93"/>
      <c r="O20" s="93"/>
    </row>
    <row r="21" spans="1:15" ht="15">
      <c r="A21" s="95">
        <f>IF(Rechnen!$Y$3=0,"",5)</f>
      </c>
      <c r="B21" s="96" t="str">
        <f>Rechnen!K21</f>
        <v>M15</v>
      </c>
      <c r="C21" s="96">
        <f>IF(Rechnen!$Y$3=0,"",Rechnen!L21)</f>
      </c>
      <c r="D21" s="97">
        <f>IF(Rechnen!$Y$3=0,"",Rechnen!M21)</f>
      </c>
      <c r="E21" s="96">
        <f>IF(Rechnen!$Y$3=0,"",Rechnen!N21)</f>
      </c>
      <c r="F21" s="98" t="s">
        <v>15</v>
      </c>
      <c r="G21" s="96">
        <f>IF(Rechnen!$Y$3=0,"",Rechnen!P21)</f>
      </c>
      <c r="H21" s="99">
        <f>IF(AND(E21="",G21=""),"",(E21-G21))</f>
      </c>
      <c r="I21" s="94"/>
      <c r="J21" s="93"/>
      <c r="K21" s="93"/>
      <c r="L21" s="94"/>
      <c r="M21" s="93"/>
      <c r="N21" s="93"/>
      <c r="O21" s="93"/>
    </row>
    <row r="22" spans="1:15" ht="15">
      <c r="A22" s="119"/>
      <c r="B22" s="117" t="s">
        <v>7</v>
      </c>
      <c r="C22" s="121" t="s">
        <v>42</v>
      </c>
      <c r="D22" s="117" t="s">
        <v>1</v>
      </c>
      <c r="E22" s="117" t="s">
        <v>2</v>
      </c>
      <c r="F22" s="117"/>
      <c r="G22" s="117"/>
      <c r="H22" s="117" t="s">
        <v>43</v>
      </c>
      <c r="I22" s="94"/>
      <c r="J22" s="93"/>
      <c r="K22" s="93"/>
      <c r="L22" s="94"/>
      <c r="M22" s="93"/>
      <c r="N22" s="93"/>
      <c r="O22" s="93"/>
    </row>
    <row r="23" spans="1:15" ht="15">
      <c r="A23" s="120"/>
      <c r="B23" s="118"/>
      <c r="C23" s="122"/>
      <c r="D23" s="118"/>
      <c r="E23" s="118"/>
      <c r="F23" s="118"/>
      <c r="G23" s="118"/>
      <c r="H23" s="118"/>
      <c r="I23" s="94"/>
      <c r="J23" s="93"/>
      <c r="K23" s="93"/>
      <c r="L23" s="94"/>
      <c r="M23" s="93"/>
      <c r="N23" s="93"/>
      <c r="O23" s="93"/>
    </row>
    <row r="24" spans="1:15" ht="15">
      <c r="A24" s="95">
        <f>IF(Rechnen!$Z$3=0,"",1)</f>
      </c>
      <c r="B24" s="96" t="str">
        <f>Rechnen!K24</f>
        <v>M16</v>
      </c>
      <c r="C24" s="96">
        <f>IF(Rechnen!$Z$3=0,"",Rechnen!L24)</f>
      </c>
      <c r="D24" s="97">
        <f>IF(Rechnen!$Z$3=0,"",Rechnen!M24)</f>
      </c>
      <c r="E24" s="96">
        <f>IF(Rechnen!$Z$3=0,"",Rechnen!N24)</f>
      </c>
      <c r="F24" s="98" t="s">
        <v>15</v>
      </c>
      <c r="G24" s="96">
        <f>IF(Rechnen!$Z$3=0,"",Rechnen!P24)</f>
      </c>
      <c r="H24" s="99">
        <f>IF(AND(E24="",G24=""),"",(E24-G24))</f>
      </c>
      <c r="I24" s="94"/>
      <c r="J24" s="93"/>
      <c r="K24" s="93"/>
      <c r="L24" s="94"/>
      <c r="M24" s="93"/>
      <c r="N24" s="93"/>
      <c r="O24" s="93"/>
    </row>
    <row r="25" spans="1:15" ht="15">
      <c r="A25" s="95">
        <f>IF(Rechnen!$Z$3=0,"",2)</f>
      </c>
      <c r="B25" s="96" t="str">
        <f>Rechnen!K25</f>
        <v>M17</v>
      </c>
      <c r="C25" s="96">
        <f>IF(Rechnen!$Z$3=0,"",Rechnen!L25)</f>
      </c>
      <c r="D25" s="97">
        <f>IF(Rechnen!$Z$3=0,"",Rechnen!M25)</f>
      </c>
      <c r="E25" s="96">
        <f>IF(Rechnen!$Z$3=0,"",Rechnen!N25)</f>
      </c>
      <c r="F25" s="98" t="s">
        <v>15</v>
      </c>
      <c r="G25" s="96">
        <f>IF(Rechnen!$Z$3=0,"",Rechnen!P25)</f>
      </c>
      <c r="H25" s="99">
        <f>IF(AND(E25="",G25=""),"",(E25-G25))</f>
      </c>
      <c r="I25" s="94"/>
      <c r="J25" s="93"/>
      <c r="K25" s="93"/>
      <c r="L25" s="94"/>
      <c r="M25" s="93"/>
      <c r="N25" s="93"/>
      <c r="O25" s="93"/>
    </row>
    <row r="26" spans="1:15" ht="15">
      <c r="A26" s="95">
        <f>IF(Rechnen!$Z$3=0,"",3)</f>
      </c>
      <c r="B26" s="96" t="str">
        <f>Rechnen!K26</f>
        <v>M18</v>
      </c>
      <c r="C26" s="96">
        <f>IF(Rechnen!$Z$3=0,"",Rechnen!L26)</f>
      </c>
      <c r="D26" s="97">
        <f>IF(Rechnen!$Z$3=0,"",Rechnen!M26)</f>
      </c>
      <c r="E26" s="96">
        <f>IF(Rechnen!$Z$3=0,"",Rechnen!N26)</f>
      </c>
      <c r="F26" s="98" t="s">
        <v>15</v>
      </c>
      <c r="G26" s="96">
        <f>IF(Rechnen!$Z$3=0,"",Rechnen!P26)</f>
      </c>
      <c r="H26" s="99">
        <f>IF(AND(E26="",G26=""),"",(E26-G26))</f>
      </c>
      <c r="I26" s="94"/>
      <c r="J26" s="93"/>
      <c r="K26" s="93"/>
      <c r="L26" s="94"/>
      <c r="M26" s="93"/>
      <c r="N26" s="93"/>
      <c r="O26" s="93"/>
    </row>
    <row r="27" spans="1:15" ht="15">
      <c r="A27" s="95">
        <f>IF(Rechnen!$Z$3=0,"",4)</f>
      </c>
      <c r="B27" s="96" t="str">
        <f>Rechnen!K27</f>
        <v>M19</v>
      </c>
      <c r="C27" s="96">
        <f>IF(Rechnen!$Z$3=0,"",Rechnen!L27)</f>
      </c>
      <c r="D27" s="97">
        <f>IF(Rechnen!$Z$3=0,"",Rechnen!M27)</f>
      </c>
      <c r="E27" s="96">
        <f>IF(Rechnen!$Z$3=0,"",Rechnen!N27)</f>
      </c>
      <c r="F27" s="98" t="s">
        <v>15</v>
      </c>
      <c r="G27" s="96">
        <f>IF(Rechnen!$Z$3=0,"",Rechnen!P27)</f>
      </c>
      <c r="H27" s="99">
        <f>IF(AND(E27="",G27=""),"",(E27-G27))</f>
      </c>
      <c r="I27" s="94"/>
      <c r="J27" s="93"/>
      <c r="K27" s="93"/>
      <c r="L27" s="94"/>
      <c r="M27" s="93"/>
      <c r="N27" s="93"/>
      <c r="O27" s="93"/>
    </row>
    <row r="28" spans="1:15" ht="15">
      <c r="A28" s="101"/>
      <c r="B28" s="93"/>
      <c r="C28" s="93"/>
      <c r="D28" s="109"/>
      <c r="E28" s="93"/>
      <c r="F28" s="93"/>
      <c r="G28" s="93"/>
      <c r="H28" s="93"/>
      <c r="I28" s="94"/>
      <c r="J28" s="93"/>
      <c r="K28" s="93"/>
      <c r="L28" s="94"/>
      <c r="M28" s="93"/>
      <c r="N28" s="93"/>
      <c r="O28" s="93"/>
    </row>
    <row r="29" spans="1:15" ht="15">
      <c r="A29" s="101"/>
      <c r="B29" s="93"/>
      <c r="C29" s="93"/>
      <c r="D29" s="109"/>
      <c r="E29" s="93"/>
      <c r="F29" s="93"/>
      <c r="G29" s="93"/>
      <c r="H29" s="93"/>
      <c r="I29" s="94"/>
      <c r="J29" s="93"/>
      <c r="K29" s="93"/>
      <c r="L29" s="94"/>
      <c r="M29" s="93"/>
      <c r="N29" s="93"/>
      <c r="O29" s="93"/>
    </row>
    <row r="30" spans="1:15" ht="15">
      <c r="A30" s="101"/>
      <c r="B30" s="93"/>
      <c r="C30" s="93"/>
      <c r="D30" s="109"/>
      <c r="E30" s="93"/>
      <c r="F30" s="93"/>
      <c r="G30" s="93"/>
      <c r="H30" s="93"/>
      <c r="I30" s="94"/>
      <c r="J30" s="93"/>
      <c r="K30" s="93"/>
      <c r="L30" s="94"/>
      <c r="M30" s="93"/>
      <c r="N30" s="93"/>
      <c r="O30" s="93"/>
    </row>
    <row r="31" spans="1:15" ht="15">
      <c r="A31" s="101"/>
      <c r="B31" s="93"/>
      <c r="C31" s="93"/>
      <c r="D31" s="109"/>
      <c r="E31" s="93"/>
      <c r="F31" s="93"/>
      <c r="G31" s="93"/>
      <c r="H31" s="93"/>
      <c r="I31" s="94"/>
      <c r="J31" s="93"/>
      <c r="K31" s="93"/>
      <c r="L31" s="94"/>
      <c r="M31" s="93"/>
      <c r="N31" s="93"/>
      <c r="O31" s="93"/>
    </row>
    <row r="32" spans="1:15" ht="15">
      <c r="A32" s="101"/>
      <c r="B32" s="93"/>
      <c r="C32" s="93"/>
      <c r="D32" s="109"/>
      <c r="E32" s="93"/>
      <c r="F32" s="93"/>
      <c r="G32" s="93"/>
      <c r="H32" s="93"/>
      <c r="I32" s="94"/>
      <c r="J32" s="93"/>
      <c r="K32" s="93"/>
      <c r="L32" s="94"/>
      <c r="M32" s="93"/>
      <c r="N32" s="93"/>
      <c r="O32" s="93"/>
    </row>
    <row r="33" spans="1:15" ht="15">
      <c r="A33" s="101"/>
      <c r="B33" s="93"/>
      <c r="C33" s="93"/>
      <c r="D33" s="109"/>
      <c r="E33" s="93"/>
      <c r="F33" s="93"/>
      <c r="G33" s="93"/>
      <c r="H33" s="93"/>
      <c r="I33" s="94"/>
      <c r="J33" s="93"/>
      <c r="K33" s="93"/>
      <c r="L33" s="94"/>
      <c r="M33" s="93"/>
      <c r="N33" s="93"/>
      <c r="O33" s="93"/>
    </row>
    <row r="34" spans="1:15" ht="15">
      <c r="A34" s="101"/>
      <c r="B34" s="93"/>
      <c r="C34" s="93"/>
      <c r="D34" s="109"/>
      <c r="E34" s="93"/>
      <c r="F34" s="93"/>
      <c r="G34" s="93"/>
      <c r="H34" s="93"/>
      <c r="I34" s="94"/>
      <c r="J34" s="93"/>
      <c r="K34" s="93"/>
      <c r="L34" s="94"/>
      <c r="M34" s="93"/>
      <c r="N34" s="93"/>
      <c r="O34" s="93"/>
    </row>
    <row r="35" spans="1:15" ht="15">
      <c r="A35" s="101"/>
      <c r="B35" s="93"/>
      <c r="C35" s="93"/>
      <c r="D35" s="109"/>
      <c r="E35" s="93"/>
      <c r="F35" s="93"/>
      <c r="G35" s="93"/>
      <c r="H35" s="93"/>
      <c r="I35" s="94"/>
      <c r="J35" s="93"/>
      <c r="K35" s="93"/>
      <c r="L35" s="94"/>
      <c r="M35" s="93"/>
      <c r="N35" s="93"/>
      <c r="O35" s="93"/>
    </row>
  </sheetData>
  <sheetProtection password="E760" sheet="1" objects="1" scenarios="1"/>
  <mergeCells count="20">
    <mergeCell ref="A8:A9"/>
    <mergeCell ref="H8:H9"/>
    <mergeCell ref="E8:G9"/>
    <mergeCell ref="E15:G16"/>
    <mergeCell ref="H15:H16"/>
    <mergeCell ref="B1:H1"/>
    <mergeCell ref="E2:G2"/>
    <mergeCell ref="C8:C9"/>
    <mergeCell ref="B8:B9"/>
    <mergeCell ref="D8:D9"/>
    <mergeCell ref="E22:G23"/>
    <mergeCell ref="H22:H23"/>
    <mergeCell ref="A15:A16"/>
    <mergeCell ref="B15:B16"/>
    <mergeCell ref="A22:A23"/>
    <mergeCell ref="B22:B23"/>
    <mergeCell ref="C22:C23"/>
    <mergeCell ref="D22:D23"/>
    <mergeCell ref="C15:C16"/>
    <mergeCell ref="D15:D16"/>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Z42"/>
  <sheetViews>
    <sheetView zoomScale="60" zoomScaleNormal="60" zoomScalePageLayoutView="0" workbookViewId="0" topLeftCell="A1">
      <selection activeCell="T4" sqref="T4"/>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6" ht="43.5" customHeight="1">
      <c r="A2" s="14" t="s">
        <v>38</v>
      </c>
      <c r="B2" s="15" t="s">
        <v>39</v>
      </c>
      <c r="C2" s="15"/>
      <c r="D2" s="15" t="s">
        <v>39</v>
      </c>
      <c r="E2" s="125" t="s">
        <v>12</v>
      </c>
      <c r="F2" s="125"/>
      <c r="G2" s="125"/>
      <c r="H2" s="79" t="s">
        <v>40</v>
      </c>
      <c r="I2" s="79" t="s">
        <v>41</v>
      </c>
      <c r="J2" s="16"/>
      <c r="K2" s="17" t="s">
        <v>0</v>
      </c>
      <c r="L2" s="17" t="s">
        <v>42</v>
      </c>
      <c r="M2" s="17" t="s">
        <v>1</v>
      </c>
      <c r="N2" s="126" t="s">
        <v>2</v>
      </c>
      <c r="O2" s="126"/>
      <c r="P2" s="126"/>
      <c r="Q2" s="17" t="s">
        <v>43</v>
      </c>
      <c r="R2" s="16"/>
      <c r="S2" s="11" t="s">
        <v>44</v>
      </c>
      <c r="T2" s="11" t="s">
        <v>45</v>
      </c>
      <c r="U2" s="11" t="s">
        <v>46</v>
      </c>
      <c r="V2" s="11" t="s">
        <v>47</v>
      </c>
      <c r="W2" s="12" t="s">
        <v>48</v>
      </c>
      <c r="X2" s="12" t="s">
        <v>49</v>
      </c>
      <c r="Y2" s="12" t="s">
        <v>55</v>
      </c>
      <c r="Z2" s="12" t="s">
        <v>56</v>
      </c>
    </row>
    <row r="3" spans="1:26" ht="12.75">
      <c r="A3" s="18">
        <f>Spielplan!$B16</f>
        <v>0.3333333333333333</v>
      </c>
      <c r="B3" s="18" t="str">
        <f>Spielplan!$F16</f>
        <v>M01</v>
      </c>
      <c r="C3" s="19" t="s">
        <v>14</v>
      </c>
      <c r="D3" s="20" t="str">
        <f>Spielplan!$H16</f>
        <v>M02</v>
      </c>
      <c r="E3" s="15">
        <f>IF(Spielplan!$I16="","",Spielplan!$I16)</f>
      </c>
      <c r="F3" s="15" t="s">
        <v>15</v>
      </c>
      <c r="G3" s="15">
        <f>IF(Spielplan!$K16="","",Spielplan!$K16)</f>
      </c>
      <c r="H3" s="80">
        <f aca="true" t="shared" si="0" ref="H3:H22">IF(OR($E3="",$G3=""),"",IF(E3&gt;G3,3,IF(E3=G3,1,0)))</f>
      </c>
      <c r="I3" s="80">
        <f aca="true" t="shared" si="1" ref="I3:I22">IF(OR($E3="",$G3=""),"",IF(G3&gt;E3,3,IF(E3=G3,1,0)))</f>
      </c>
      <c r="K3" s="78" t="str">
        <f>Vorgaben!A2</f>
        <v>M01</v>
      </c>
      <c r="L3" s="19">
        <f>SUM(S3:V3)</f>
        <v>0</v>
      </c>
      <c r="M3" s="19">
        <f>SUM(H3,I11,H23,I35)</f>
        <v>0</v>
      </c>
      <c r="N3" s="15">
        <f>SUM(E3,G11,E23,G35)</f>
        <v>0</v>
      </c>
      <c r="O3" s="15" t="s">
        <v>15</v>
      </c>
      <c r="P3" s="15">
        <f>SUM(G3,E11,E35,G23)</f>
        <v>0</v>
      </c>
      <c r="Q3" s="15">
        <f>N3-P3</f>
        <v>0</v>
      </c>
      <c r="R3" s="21"/>
      <c r="S3" s="11">
        <f>IF(OR(E3="",G3=""),0,1)</f>
        <v>0</v>
      </c>
      <c r="T3" s="11">
        <f>IF(OR(E11="",G11=""),0,1)</f>
        <v>0</v>
      </c>
      <c r="U3" s="11">
        <f>IF(OR(E23="",G23=""),0,1)</f>
        <v>0</v>
      </c>
      <c r="V3" s="11">
        <f>IF(OR(E35="",G35=""),0,1)</f>
        <v>0</v>
      </c>
      <c r="W3" s="11">
        <f>SUM(L3:L7)/2</f>
        <v>0</v>
      </c>
      <c r="X3" s="11">
        <f>SUM(L10:L14)/2</f>
        <v>0</v>
      </c>
      <c r="Y3" s="11">
        <f>SUM(L17:L21)/2</f>
        <v>0</v>
      </c>
      <c r="Z3" s="11">
        <f>SUM(L24:L28)/2</f>
        <v>0</v>
      </c>
    </row>
    <row r="4" spans="1:22" ht="12.75">
      <c r="A4" s="18">
        <f>Spielplan!$B17</f>
        <v>0.34375</v>
      </c>
      <c r="B4" s="18" t="str">
        <f>Spielplan!$F17</f>
        <v>M06</v>
      </c>
      <c r="C4" s="19" t="s">
        <v>14</v>
      </c>
      <c r="D4" s="20" t="str">
        <f>Spielplan!$H17</f>
        <v>M07</v>
      </c>
      <c r="E4" s="15">
        <f>IF(Spielplan!$I17="","",Spielplan!$I17)</f>
      </c>
      <c r="F4" s="15" t="s">
        <v>15</v>
      </c>
      <c r="G4" s="15">
        <f>IF(Spielplan!$K17="","",Spielplan!$K17)</f>
      </c>
      <c r="H4" s="80">
        <f t="shared" si="0"/>
      </c>
      <c r="I4" s="80">
        <f t="shared" si="1"/>
      </c>
      <c r="K4" s="78" t="str">
        <f>Vorgaben!A3</f>
        <v>M02</v>
      </c>
      <c r="L4" s="19">
        <f>SUM(S4:V4)</f>
        <v>0</v>
      </c>
      <c r="M4" s="19">
        <f>SUM(I3,I15,H27,H39)</f>
        <v>0</v>
      </c>
      <c r="N4" s="15">
        <f>SUM(G3,G15,E27,E39)</f>
        <v>0</v>
      </c>
      <c r="O4" s="15" t="s">
        <v>15</v>
      </c>
      <c r="P4" s="15">
        <f>SUM(E3,E15,G27,G39)</f>
        <v>0</v>
      </c>
      <c r="Q4" s="15">
        <f>N4-P4</f>
        <v>0</v>
      </c>
      <c r="R4" s="21"/>
      <c r="S4" s="11">
        <f>IF(OR(E3="",G3=""),0,1)</f>
        <v>0</v>
      </c>
      <c r="T4" s="11">
        <f>IF(OR(E15="",G15=""),0,1)</f>
        <v>0</v>
      </c>
      <c r="U4" s="11">
        <f>IF(OR(E27="",G27=""),0,1)</f>
        <v>0</v>
      </c>
      <c r="V4" s="11">
        <f>IF(OR(E39="",G39=""),0,1)</f>
        <v>0</v>
      </c>
    </row>
    <row r="5" spans="1:22" ht="12.75">
      <c r="A5" s="18">
        <f>Spielplan!$B18</f>
        <v>0.3541666666666667</v>
      </c>
      <c r="B5" s="18" t="str">
        <f>Spielplan!$F18</f>
        <v>M11</v>
      </c>
      <c r="C5" s="19" t="s">
        <v>14</v>
      </c>
      <c r="D5" s="20" t="str">
        <f>Spielplan!$H18</f>
        <v>M12</v>
      </c>
      <c r="E5" s="15">
        <f>IF(Spielplan!$I18="","",Spielplan!$I18)</f>
      </c>
      <c r="F5" s="15" t="s">
        <v>15</v>
      </c>
      <c r="G5" s="15">
        <f>IF(Spielplan!$K18="","",Spielplan!$K18)</f>
      </c>
      <c r="H5" s="80">
        <f t="shared" si="0"/>
      </c>
      <c r="I5" s="80">
        <f t="shared" si="1"/>
      </c>
      <c r="K5" s="78" t="str">
        <f>Vorgaben!A4</f>
        <v>M03</v>
      </c>
      <c r="L5" s="19">
        <f>SUM(S5:V5)</f>
        <v>0</v>
      </c>
      <c r="M5" s="19">
        <f>SUM(H7,H15,I23,I31)</f>
        <v>0</v>
      </c>
      <c r="N5" s="15">
        <f>SUM(E7,E15,G23,G31)</f>
        <v>0</v>
      </c>
      <c r="O5" s="15" t="s">
        <v>15</v>
      </c>
      <c r="P5" s="15">
        <f>SUM(G7,G15,E23,E31)</f>
        <v>0</v>
      </c>
      <c r="Q5" s="15">
        <f>N5-P5</f>
        <v>0</v>
      </c>
      <c r="R5" s="21"/>
      <c r="S5" s="11">
        <f>IF(OR(E7="",G7=""),0,1)</f>
        <v>0</v>
      </c>
      <c r="T5" s="11">
        <f>IF(OR(E15="",G15=""),0,1)</f>
        <v>0</v>
      </c>
      <c r="U5" s="11">
        <f>IF(OR(E23="",G23=""),0,1)</f>
        <v>0</v>
      </c>
      <c r="V5" s="11">
        <f>IF(OR(E31="",G31=""),0,1)</f>
        <v>0</v>
      </c>
    </row>
    <row r="6" spans="1:22" ht="12.75">
      <c r="A6" s="18">
        <f>Spielplan!$B19</f>
        <v>0.36458333333333337</v>
      </c>
      <c r="B6" s="18" t="str">
        <f>Spielplan!$F19</f>
        <v>M16</v>
      </c>
      <c r="C6" s="19" t="s">
        <v>14</v>
      </c>
      <c r="D6" s="20" t="str">
        <f>Spielplan!$H19</f>
        <v>M17</v>
      </c>
      <c r="E6" s="15">
        <f>IF(Spielplan!$I19="","",Spielplan!$I19)</f>
      </c>
      <c r="F6" s="15" t="s">
        <v>15</v>
      </c>
      <c r="G6" s="15">
        <f>IF(Spielplan!$K19="","",Spielplan!$K19)</f>
      </c>
      <c r="H6" s="80">
        <f t="shared" si="0"/>
      </c>
      <c r="I6" s="80">
        <f t="shared" si="1"/>
      </c>
      <c r="K6" s="78" t="str">
        <f>Vorgaben!A5</f>
        <v>M04</v>
      </c>
      <c r="L6" s="19">
        <f>SUM(S6:V6)</f>
        <v>0</v>
      </c>
      <c r="M6" s="19">
        <f>SUM(I7,H19,H35,I27)</f>
        <v>0</v>
      </c>
      <c r="N6" s="15">
        <f>SUM(G7,E19,G27,E35)</f>
        <v>0</v>
      </c>
      <c r="O6" s="15" t="s">
        <v>15</v>
      </c>
      <c r="P6" s="15">
        <f>SUM(E7,G19,E27,G35)</f>
        <v>0</v>
      </c>
      <c r="Q6" s="15">
        <f>N6-P6</f>
        <v>0</v>
      </c>
      <c r="R6" s="21"/>
      <c r="S6" s="11">
        <f>IF(OR(E7="",G7=""),0,1)</f>
        <v>0</v>
      </c>
      <c r="T6" s="11">
        <f>IF(OR(E19="",G19=""),0,1)</f>
        <v>0</v>
      </c>
      <c r="U6" s="11">
        <f>IF(OR(E27="",G27=""),0,1)</f>
        <v>0</v>
      </c>
      <c r="V6" s="11">
        <f>IF(OR(E35="",G35=""),0,1)</f>
        <v>0</v>
      </c>
    </row>
    <row r="7" spans="1:22" ht="12.75">
      <c r="A7" s="18">
        <f>Spielplan!$B20</f>
        <v>0.37500000000000006</v>
      </c>
      <c r="B7" s="18" t="str">
        <f>Spielplan!$F20</f>
        <v>M03</v>
      </c>
      <c r="C7" s="19" t="s">
        <v>14</v>
      </c>
      <c r="D7" s="20" t="str">
        <f>Spielplan!$H20</f>
        <v>M04</v>
      </c>
      <c r="E7" s="15">
        <f>IF(Spielplan!$I20="","",Spielplan!$I20)</f>
      </c>
      <c r="F7" s="15" t="s">
        <v>15</v>
      </c>
      <c r="G7" s="15">
        <f>IF(Spielplan!$K20="","",Spielplan!$K20)</f>
      </c>
      <c r="H7" s="80">
        <f t="shared" si="0"/>
      </c>
      <c r="I7" s="80">
        <f t="shared" si="1"/>
      </c>
      <c r="K7" s="78" t="str">
        <f>Vorgaben!A6</f>
        <v>M05</v>
      </c>
      <c r="L7" s="19">
        <f>SUM(S7:V7)</f>
        <v>0</v>
      </c>
      <c r="M7" s="19">
        <f>SUM(H11,I19,H31,I39)</f>
        <v>0</v>
      </c>
      <c r="N7" s="15">
        <f>SUM(E11,G19,E31,G39)</f>
        <v>0</v>
      </c>
      <c r="O7" s="15" t="s">
        <v>15</v>
      </c>
      <c r="P7" s="15">
        <f>SUM(G11,E19,G31,E39)</f>
        <v>0</v>
      </c>
      <c r="Q7" s="15">
        <f>N7-P7</f>
        <v>0</v>
      </c>
      <c r="R7" s="21"/>
      <c r="S7" s="11">
        <f>IF(OR(E11="",G11=""),0,1)</f>
        <v>0</v>
      </c>
      <c r="T7" s="11">
        <f>IF(OR(E19="",G19=""),0,1)</f>
        <v>0</v>
      </c>
      <c r="U7" s="11">
        <f>IF(OR(E31="",G31=""),0,1)</f>
        <v>0</v>
      </c>
      <c r="V7" s="11">
        <f>IF(OR(E39="",G39=""),0,1)</f>
        <v>0</v>
      </c>
    </row>
    <row r="8" spans="1:24" ht="12.75">
      <c r="A8" s="18">
        <f>Spielplan!$B21</f>
        <v>0.38541666666666674</v>
      </c>
      <c r="B8" s="18" t="str">
        <f>Spielplan!$F21</f>
        <v>M08</v>
      </c>
      <c r="C8" s="19" t="s">
        <v>14</v>
      </c>
      <c r="D8" s="20" t="str">
        <f>Spielplan!$H21</f>
        <v>M09</v>
      </c>
      <c r="E8" s="15">
        <f>IF(Spielplan!$I21="","",Spielplan!$I21)</f>
      </c>
      <c r="F8" s="15" t="s">
        <v>15</v>
      </c>
      <c r="G8" s="15">
        <f>IF(Spielplan!$K21="","",Spielplan!$K21)</f>
      </c>
      <c r="H8" s="80">
        <f t="shared" si="0"/>
      </c>
      <c r="I8" s="80">
        <f t="shared" si="1"/>
      </c>
      <c r="K8" s="125" t="s">
        <v>6</v>
      </c>
      <c r="L8" s="125" t="s">
        <v>42</v>
      </c>
      <c r="M8" s="125" t="s">
        <v>1</v>
      </c>
      <c r="N8" s="125" t="s">
        <v>2</v>
      </c>
      <c r="O8" s="125"/>
      <c r="P8" s="125"/>
      <c r="Q8" s="125" t="s">
        <v>43</v>
      </c>
      <c r="W8" s="22"/>
      <c r="X8" s="22"/>
    </row>
    <row r="9" spans="1:24" ht="12.75">
      <c r="A9" s="18">
        <f>Spielplan!$B22</f>
        <v>0.3958333333333334</v>
      </c>
      <c r="B9" s="18" t="str">
        <f>Spielplan!$F22</f>
        <v>M13</v>
      </c>
      <c r="C9" s="19" t="s">
        <v>14</v>
      </c>
      <c r="D9" s="20" t="str">
        <f>Spielplan!$H22</f>
        <v>M14</v>
      </c>
      <c r="E9" s="15">
        <f>IF(Spielplan!$I22="","",Spielplan!$I22)</f>
      </c>
      <c r="F9" s="15" t="s">
        <v>15</v>
      </c>
      <c r="G9" s="15">
        <f>IF(Spielplan!$K22="","",Spielplan!$K22)</f>
      </c>
      <c r="H9" s="80">
        <f t="shared" si="0"/>
      </c>
      <c r="I9" s="80">
        <f t="shared" si="1"/>
      </c>
      <c r="K9" s="125"/>
      <c r="L9" s="125"/>
      <c r="M9" s="125"/>
      <c r="N9" s="125"/>
      <c r="O9" s="125"/>
      <c r="P9" s="125"/>
      <c r="Q9" s="125"/>
      <c r="W9" s="22"/>
      <c r="X9" s="22"/>
    </row>
    <row r="10" spans="1:24" ht="12.75">
      <c r="A10" s="18">
        <f>Spielplan!$B23</f>
        <v>0.4062500000000001</v>
      </c>
      <c r="B10" s="18" t="str">
        <f>Spielplan!$F23</f>
        <v>M18</v>
      </c>
      <c r="C10" s="19" t="s">
        <v>14</v>
      </c>
      <c r="D10" s="20" t="str">
        <f>Spielplan!$H23</f>
        <v>M19</v>
      </c>
      <c r="E10" s="15">
        <f>IF(Spielplan!$I23="","",Spielplan!$I23)</f>
      </c>
      <c r="F10" s="15" t="s">
        <v>15</v>
      </c>
      <c r="G10" s="15">
        <f>IF(Spielplan!$K23="","",Spielplan!$K23)</f>
      </c>
      <c r="H10" s="80">
        <f t="shared" si="0"/>
      </c>
      <c r="I10" s="80">
        <f t="shared" si="1"/>
      </c>
      <c r="K10" s="78" t="str">
        <f>Vorgaben!A9</f>
        <v>M06</v>
      </c>
      <c r="L10" s="19">
        <f>SUM(S10:V10)</f>
        <v>0</v>
      </c>
      <c r="M10" s="19">
        <f>SUM(I12,H24,I36,H4)</f>
        <v>0</v>
      </c>
      <c r="N10" s="15">
        <f>SUM(E4,G12,E24,G36)</f>
        <v>0</v>
      </c>
      <c r="O10" s="15" t="s">
        <v>15</v>
      </c>
      <c r="P10" s="15">
        <f>SUM(G4,E12,G24,E36)</f>
        <v>0</v>
      </c>
      <c r="Q10" s="15">
        <f>N10-P10</f>
        <v>0</v>
      </c>
      <c r="R10" s="23"/>
      <c r="S10" s="11">
        <f>IF(OR(E4="",G4=""),0,1)</f>
        <v>0</v>
      </c>
      <c r="T10" s="11">
        <f>IF(OR(E12="",G12=""),0,1)</f>
        <v>0</v>
      </c>
      <c r="U10" s="11">
        <f>IF(OR(E24="",G24=""),0,1)</f>
        <v>0</v>
      </c>
      <c r="V10" s="11">
        <f>IF(OR(E36="",G36=""),0,1)</f>
        <v>0</v>
      </c>
      <c r="W10" s="24"/>
      <c r="X10" s="24"/>
    </row>
    <row r="11" spans="1:24" ht="12.75">
      <c r="A11" s="18">
        <f>Spielplan!$B24</f>
        <v>0.4166666666666668</v>
      </c>
      <c r="B11" s="18" t="str">
        <f>Spielplan!$F24</f>
        <v>M05</v>
      </c>
      <c r="C11" s="19" t="s">
        <v>14</v>
      </c>
      <c r="D11" s="20" t="str">
        <f>Spielplan!$H24</f>
        <v>M01</v>
      </c>
      <c r="E11" s="15">
        <f>IF(Spielplan!$I24="","",Spielplan!$I24)</f>
      </c>
      <c r="F11" s="15" t="s">
        <v>15</v>
      </c>
      <c r="G11" s="15">
        <f>IF(Spielplan!$K24="","",Spielplan!$K24)</f>
      </c>
      <c r="H11" s="80">
        <f t="shared" si="0"/>
      </c>
      <c r="I11" s="80">
        <f t="shared" si="1"/>
      </c>
      <c r="J11" s="25"/>
      <c r="K11" s="78" t="str">
        <f>Vorgaben!A10</f>
        <v>M07</v>
      </c>
      <c r="L11" s="19">
        <f>SUM(S11:V11)</f>
        <v>0</v>
      </c>
      <c r="M11" s="19">
        <f>SUM(I4,I16,H28,H40)</f>
        <v>0</v>
      </c>
      <c r="N11" s="15">
        <f>SUM(G4,G16,E28,E40)</f>
        <v>0</v>
      </c>
      <c r="O11" s="15" t="s">
        <v>15</v>
      </c>
      <c r="P11" s="15">
        <f>SUM(E4,E16,G28,G40)</f>
        <v>0</v>
      </c>
      <c r="Q11" s="15">
        <f>N11-P11</f>
        <v>0</v>
      </c>
      <c r="R11" s="25"/>
      <c r="S11" s="11">
        <f>IF(OR(E4="",G4=""),0,1)</f>
        <v>0</v>
      </c>
      <c r="T11" s="11">
        <f>IF(OR(E16="",G16=""),0,1)</f>
        <v>0</v>
      </c>
      <c r="U11" s="11">
        <f>IF(OR(E28="",G28=""),0,1)</f>
        <v>0</v>
      </c>
      <c r="V11" s="11">
        <f>IF(OR(E40="",G40=""),0,1)</f>
        <v>0</v>
      </c>
      <c r="W11" s="25"/>
      <c r="X11" s="25"/>
    </row>
    <row r="12" spans="1:22" ht="12.75">
      <c r="A12" s="18">
        <f>Spielplan!$B25</f>
        <v>0.4270833333333335</v>
      </c>
      <c r="B12" s="18" t="str">
        <f>Spielplan!$F25</f>
        <v>M10</v>
      </c>
      <c r="C12" s="19" t="s">
        <v>14</v>
      </c>
      <c r="D12" s="20" t="str">
        <f>Spielplan!$H25</f>
        <v>M06</v>
      </c>
      <c r="E12" s="15">
        <f>IF(Spielplan!$I25="","",Spielplan!$I25)</f>
      </c>
      <c r="F12" s="15" t="s">
        <v>15</v>
      </c>
      <c r="G12" s="15">
        <f>IF(Spielplan!$K25="","",Spielplan!$K25)</f>
      </c>
      <c r="H12" s="80">
        <f t="shared" si="0"/>
      </c>
      <c r="I12" s="80">
        <f t="shared" si="1"/>
      </c>
      <c r="K12" s="78" t="str">
        <f>Vorgaben!A11</f>
        <v>M08</v>
      </c>
      <c r="L12" s="19">
        <f>SUM(S12:V12)</f>
        <v>0</v>
      </c>
      <c r="M12" s="19">
        <f>SUM(H8,H16,I24,I32)</f>
        <v>0</v>
      </c>
      <c r="N12" s="15">
        <f>SUM(E8,E16,G24,G32)</f>
        <v>0</v>
      </c>
      <c r="O12" s="15" t="s">
        <v>15</v>
      </c>
      <c r="P12" s="15">
        <f>SUM(G8,G16,E24,E32)</f>
        <v>0</v>
      </c>
      <c r="Q12" s="15">
        <f>N12-P12</f>
        <v>0</v>
      </c>
      <c r="S12" s="11">
        <f>IF(OR(E8="",G8=""),0,1)</f>
        <v>0</v>
      </c>
      <c r="T12" s="11">
        <f>IF(OR(E16="",G16=""),0,1)</f>
        <v>0</v>
      </c>
      <c r="U12" s="11">
        <f>IF(OR(E24="",G24=""),0,1)</f>
        <v>0</v>
      </c>
      <c r="V12" s="11">
        <f>IF(OR(E32="",G32=""),0,1)</f>
        <v>0</v>
      </c>
    </row>
    <row r="13" spans="1:22" ht="12.75">
      <c r="A13" s="18">
        <f>Spielplan!$B26</f>
        <v>0.43750000000000017</v>
      </c>
      <c r="B13" s="18" t="str">
        <f>Spielplan!$F26</f>
        <v>M15</v>
      </c>
      <c r="C13" s="19" t="s">
        <v>14</v>
      </c>
      <c r="D13" s="20" t="str">
        <f>Spielplan!$H26</f>
        <v>M11</v>
      </c>
      <c r="E13" s="15">
        <f>IF(Spielplan!$I26="","",Spielplan!$I26)</f>
      </c>
      <c r="F13" s="15" t="s">
        <v>15</v>
      </c>
      <c r="G13" s="15">
        <f>IF(Spielplan!$K26="","",Spielplan!$K26)</f>
      </c>
      <c r="H13" s="80">
        <f t="shared" si="0"/>
      </c>
      <c r="I13" s="80">
        <f t="shared" si="1"/>
      </c>
      <c r="K13" s="78" t="str">
        <f>Vorgaben!A12</f>
        <v>M09</v>
      </c>
      <c r="L13" s="19">
        <f>SUM(S13:V13)</f>
        <v>0</v>
      </c>
      <c r="M13" s="19">
        <f>SUM(I8,H20,I28,H36)</f>
        <v>0</v>
      </c>
      <c r="N13" s="15">
        <f>SUM(G8,E20,G28,E36)</f>
        <v>0</v>
      </c>
      <c r="O13" s="15" t="s">
        <v>15</v>
      </c>
      <c r="P13" s="15">
        <f>SUM(E8,G20,E28,G36)</f>
        <v>0</v>
      </c>
      <c r="Q13" s="15">
        <f>N13-P13</f>
        <v>0</v>
      </c>
      <c r="S13" s="11">
        <f>IF(OR(E8="",G8=""),0,1)</f>
        <v>0</v>
      </c>
      <c r="T13" s="11">
        <f>IF(OR(E20="",G20=""),0,1)</f>
        <v>0</v>
      </c>
      <c r="U13" s="11">
        <f>IF(OR(E28="",G28=""),0,1)</f>
        <v>0</v>
      </c>
      <c r="V13" s="11">
        <f>IF(OR(E36="",G36=""),0,1)</f>
        <v>0</v>
      </c>
    </row>
    <row r="14" spans="1:22" ht="15.75" customHeight="1">
      <c r="A14" s="18">
        <f>Spielplan!$B27</f>
        <v>0.44791666666666685</v>
      </c>
      <c r="B14" s="18">
        <f>Spielplan!$F27</f>
        <v>0</v>
      </c>
      <c r="C14" s="19" t="s">
        <v>14</v>
      </c>
      <c r="D14" s="20" t="str">
        <f>Spielplan!$H27</f>
        <v>M16</v>
      </c>
      <c r="E14" s="15">
        <f>IF(Spielplan!$I27="","",Spielplan!$I27)</f>
      </c>
      <c r="F14" s="15" t="s">
        <v>15</v>
      </c>
      <c r="G14" s="15">
        <f>IF(Spielplan!$K27="","",Spielplan!$K27)</f>
      </c>
      <c r="H14" s="80">
        <f t="shared" si="0"/>
      </c>
      <c r="I14" s="80">
        <f t="shared" si="1"/>
      </c>
      <c r="K14" s="78" t="str">
        <f>Vorgaben!A13</f>
        <v>M10</v>
      </c>
      <c r="L14" s="19">
        <f>SUM(S14:V14)</f>
        <v>0</v>
      </c>
      <c r="M14" s="19">
        <f>SUM(H12,I20,H32,I40)</f>
        <v>0</v>
      </c>
      <c r="N14" s="15">
        <f>SUM(E12,G20,E32,G40)</f>
        <v>0</v>
      </c>
      <c r="O14" s="15" t="s">
        <v>15</v>
      </c>
      <c r="P14" s="15">
        <f>SUM(G12,E20,G32,E40)</f>
        <v>0</v>
      </c>
      <c r="Q14" s="15">
        <f>N14-P14</f>
        <v>0</v>
      </c>
      <c r="S14" s="11">
        <f>IF(OR(E12="",G12=""),0,1)</f>
        <v>0</v>
      </c>
      <c r="T14" s="11">
        <f>IF(OR(E20="",G20=""),0,1)</f>
        <v>0</v>
      </c>
      <c r="U14" s="11">
        <f>IF(OR(E32="",G32=""),0,1)</f>
        <v>0</v>
      </c>
      <c r="V14" s="11">
        <f>IF(OR(E40="",G40=""),0,1)</f>
        <v>0</v>
      </c>
    </row>
    <row r="15" spans="1:24" ht="15.75" customHeight="1">
      <c r="A15" s="18">
        <f>Spielplan!$B28</f>
        <v>0.44791666666666685</v>
      </c>
      <c r="B15" s="18" t="str">
        <f>Spielplan!$F28</f>
        <v>M03</v>
      </c>
      <c r="C15" s="19" t="s">
        <v>14</v>
      </c>
      <c r="D15" s="20" t="str">
        <f>Spielplan!$H28</f>
        <v>M02</v>
      </c>
      <c r="E15" s="15">
        <f>IF(Spielplan!$I28="","",Spielplan!$I28)</f>
      </c>
      <c r="F15" s="15" t="s">
        <v>15</v>
      </c>
      <c r="G15" s="15">
        <f>IF(Spielplan!$K28="","",Spielplan!$K28)</f>
      </c>
      <c r="H15" s="80">
        <f t="shared" si="0"/>
      </c>
      <c r="I15" s="80">
        <f t="shared" si="1"/>
      </c>
      <c r="K15" s="125" t="s">
        <v>3</v>
      </c>
      <c r="L15" s="125" t="s">
        <v>42</v>
      </c>
      <c r="M15" s="125" t="s">
        <v>1</v>
      </c>
      <c r="N15" s="125" t="s">
        <v>2</v>
      </c>
      <c r="O15" s="125"/>
      <c r="P15" s="125"/>
      <c r="Q15" s="125" t="s">
        <v>43</v>
      </c>
      <c r="W15" s="22"/>
      <c r="X15" s="22"/>
    </row>
    <row r="16" spans="1:24" ht="15.75" customHeight="1">
      <c r="A16" s="18">
        <f>Spielplan!$B29</f>
        <v>0.45833333333333354</v>
      </c>
      <c r="B16" s="18" t="str">
        <f>Spielplan!$F29</f>
        <v>M08</v>
      </c>
      <c r="C16" s="19" t="s">
        <v>14</v>
      </c>
      <c r="D16" s="20" t="str">
        <f>Spielplan!$H29</f>
        <v>M07</v>
      </c>
      <c r="E16" s="15">
        <f>IF(Spielplan!$I29="","",Spielplan!$I29)</f>
      </c>
      <c r="F16" s="15" t="s">
        <v>15</v>
      </c>
      <c r="G16" s="15">
        <f>IF(Spielplan!$K29="","",Spielplan!$K29)</f>
      </c>
      <c r="H16" s="80">
        <f t="shared" si="0"/>
      </c>
      <c r="I16" s="80">
        <f t="shared" si="1"/>
      </c>
      <c r="K16" s="125"/>
      <c r="L16" s="125"/>
      <c r="M16" s="125"/>
      <c r="N16" s="125"/>
      <c r="O16" s="125"/>
      <c r="P16" s="125"/>
      <c r="Q16" s="125"/>
      <c r="W16" s="22"/>
      <c r="X16" s="22"/>
    </row>
    <row r="17" spans="1:24" ht="15.75" customHeight="1">
      <c r="A17" s="18">
        <f>Spielplan!$B30</f>
        <v>0.4687500000000002</v>
      </c>
      <c r="B17" s="18" t="str">
        <f>Spielplan!$F30</f>
        <v>M13</v>
      </c>
      <c r="C17" s="19" t="s">
        <v>14</v>
      </c>
      <c r="D17" s="20" t="str">
        <f>Spielplan!$H30</f>
        <v>M12</v>
      </c>
      <c r="E17" s="15">
        <f>IF(Spielplan!$I30="","",Spielplan!$I30)</f>
      </c>
      <c r="F17" s="15" t="s">
        <v>15</v>
      </c>
      <c r="G17" s="15">
        <f>IF(Spielplan!$K30="","",Spielplan!$K30)</f>
      </c>
      <c r="H17" s="80">
        <f t="shared" si="0"/>
      </c>
      <c r="I17" s="80">
        <f t="shared" si="1"/>
      </c>
      <c r="K17" s="3" t="str">
        <f>Vorgaben!B2</f>
        <v>M11</v>
      </c>
      <c r="L17" s="19">
        <f>SUM(S17:V17)</f>
        <v>0</v>
      </c>
      <c r="M17" s="19">
        <f>SUM(H5,I13,H25,I37)</f>
        <v>0</v>
      </c>
      <c r="N17" s="15">
        <f>SUM(E5,G13,E25,G37)</f>
        <v>0</v>
      </c>
      <c r="O17" s="15" t="s">
        <v>15</v>
      </c>
      <c r="P17" s="15">
        <f>SUM(G5,E13,G25,E37)</f>
        <v>0</v>
      </c>
      <c r="Q17" s="15">
        <f>N17-P17</f>
        <v>0</v>
      </c>
      <c r="R17" s="23"/>
      <c r="S17" s="11">
        <f>IF(OR(E5="",G5=""),0,1)</f>
        <v>0</v>
      </c>
      <c r="T17" s="11">
        <f>IF(OR(E13="",G13=""),0,1)</f>
        <v>0</v>
      </c>
      <c r="U17" s="11">
        <f>IF(OR(E25="",G25=""),0,1)</f>
        <v>0</v>
      </c>
      <c r="V17" s="11">
        <f>IF(OR(E37="",G37=""),0,1)</f>
        <v>0</v>
      </c>
      <c r="W17" s="24"/>
      <c r="X17" s="24"/>
    </row>
    <row r="18" spans="1:24" ht="12.75">
      <c r="A18" s="18">
        <f>Spielplan!$B31</f>
        <v>0.4791666666666669</v>
      </c>
      <c r="B18" s="18" t="str">
        <f>Spielplan!$F31</f>
        <v>M18</v>
      </c>
      <c r="C18" s="19" t="s">
        <v>14</v>
      </c>
      <c r="D18" s="20" t="str">
        <f>Spielplan!$H31</f>
        <v>M17</v>
      </c>
      <c r="E18" s="15">
        <f>IF(Spielplan!$I31="","",Spielplan!$I31)</f>
      </c>
      <c r="F18" s="15" t="s">
        <v>15</v>
      </c>
      <c r="G18" s="15">
        <f>IF(Spielplan!$K31="","",Spielplan!$K31)</f>
      </c>
      <c r="H18" s="80">
        <f t="shared" si="0"/>
      </c>
      <c r="I18" s="80">
        <f t="shared" si="1"/>
      </c>
      <c r="K18" s="78" t="str">
        <f>Vorgaben!B3</f>
        <v>M12</v>
      </c>
      <c r="L18" s="19">
        <f>SUM(S18:V18)</f>
        <v>0</v>
      </c>
      <c r="M18" s="19">
        <f>SUM(I5,I17,H29,H41)</f>
        <v>0</v>
      </c>
      <c r="N18" s="15">
        <f>SUM(G5,G17,E29,E41)</f>
        <v>0</v>
      </c>
      <c r="O18" s="15" t="s">
        <v>15</v>
      </c>
      <c r="P18" s="15">
        <f>SUM(E5,E17,G29,G41)</f>
        <v>0</v>
      </c>
      <c r="Q18" s="15">
        <f>N18-P18</f>
        <v>0</v>
      </c>
      <c r="R18" s="25"/>
      <c r="S18" s="11">
        <f>IF(OR(E5="",G5=""),0,1)</f>
        <v>0</v>
      </c>
      <c r="T18" s="11">
        <f>IF(OR(E17="",G17=""),0,1)</f>
        <v>0</v>
      </c>
      <c r="U18" s="11">
        <f>IF(OR(E29="",G29=""),0,1)</f>
        <v>0</v>
      </c>
      <c r="V18" s="11">
        <f>IF(OR(E41="",G41=""),0,1)</f>
        <v>0</v>
      </c>
      <c r="W18" s="25"/>
      <c r="X18" s="25"/>
    </row>
    <row r="19" spans="1:22" ht="12.75">
      <c r="A19" s="18">
        <f>Spielplan!$B32</f>
        <v>0.4895833333333336</v>
      </c>
      <c r="B19" s="18" t="str">
        <f>Spielplan!$F32</f>
        <v>M04</v>
      </c>
      <c r="C19" s="19" t="s">
        <v>14</v>
      </c>
      <c r="D19" s="20" t="str">
        <f>Spielplan!$H32</f>
        <v>M05</v>
      </c>
      <c r="E19" s="15">
        <f>IF(Spielplan!$I32="","",Spielplan!$I32)</f>
      </c>
      <c r="F19" s="15" t="s">
        <v>15</v>
      </c>
      <c r="G19" s="15">
        <f>IF(Spielplan!$K32="","",Spielplan!$K32)</f>
      </c>
      <c r="H19" s="80">
        <f t="shared" si="0"/>
      </c>
      <c r="I19" s="80">
        <f t="shared" si="1"/>
      </c>
      <c r="K19" s="78" t="str">
        <f>Vorgaben!B4</f>
        <v>M13</v>
      </c>
      <c r="L19" s="19">
        <f>SUM(S19:V19)</f>
        <v>0</v>
      </c>
      <c r="M19" s="19">
        <f>SUM(H9,H17,I25,I33)</f>
        <v>0</v>
      </c>
      <c r="N19" s="15">
        <f>SUM(E9,E17,G25,G33)</f>
        <v>0</v>
      </c>
      <c r="O19" s="15" t="s">
        <v>15</v>
      </c>
      <c r="P19" s="15">
        <f>SUM(G9,G17,E25,E33)</f>
        <v>0</v>
      </c>
      <c r="Q19" s="15">
        <f>N19-P19</f>
        <v>0</v>
      </c>
      <c r="S19" s="11">
        <f>IF(OR(E9="",G9=""),0,1)</f>
        <v>0</v>
      </c>
      <c r="T19" s="11">
        <f>IF(OR(E17="",G17=""),0,1)</f>
        <v>0</v>
      </c>
      <c r="U19" s="11">
        <f>IF(OR(E25="",G25=""),0,1)</f>
        <v>0</v>
      </c>
      <c r="V19" s="11">
        <f>IF(OR(E33="",G33=""),0,1)</f>
        <v>0</v>
      </c>
    </row>
    <row r="20" spans="1:22" ht="12.75">
      <c r="A20" s="18">
        <f>Spielplan!$B33</f>
        <v>0.5000000000000003</v>
      </c>
      <c r="B20" s="18" t="str">
        <f>Spielplan!$F33</f>
        <v>M09</v>
      </c>
      <c r="C20" s="19" t="s">
        <v>14</v>
      </c>
      <c r="D20" s="20" t="str">
        <f>Spielplan!$H33</f>
        <v>M10</v>
      </c>
      <c r="E20" s="15">
        <f>IF(Spielplan!$I33="","",Spielplan!$I33)</f>
      </c>
      <c r="F20" s="15" t="s">
        <v>15</v>
      </c>
      <c r="G20" s="15">
        <f>IF(Spielplan!$K33="","",Spielplan!$K33)</f>
      </c>
      <c r="H20" s="80">
        <f t="shared" si="0"/>
      </c>
      <c r="I20" s="80">
        <f t="shared" si="1"/>
      </c>
      <c r="K20" s="78" t="str">
        <f>Vorgaben!B5</f>
        <v>M14</v>
      </c>
      <c r="L20" s="19">
        <f>SUM(S20:V20)</f>
        <v>0</v>
      </c>
      <c r="M20" s="19">
        <f>SUM(I9,H21,I29,H37)</f>
        <v>0</v>
      </c>
      <c r="N20" s="15">
        <f>SUM(G9,E21,G29,E37)</f>
        <v>0</v>
      </c>
      <c r="O20" s="15" t="s">
        <v>15</v>
      </c>
      <c r="P20" s="15">
        <f>SUM(E9,G21,E29,G37)</f>
        <v>0</v>
      </c>
      <c r="Q20" s="15">
        <f>N20-P20</f>
        <v>0</v>
      </c>
      <c r="S20" s="11">
        <f>IF(OR(E9="",G9=""),0,1)</f>
        <v>0</v>
      </c>
      <c r="T20" s="11">
        <f>IF(OR(E21="",G21=""),0,1)</f>
        <v>0</v>
      </c>
      <c r="U20" s="11">
        <f>IF(OR(E29="",G29=""),0,1)</f>
        <v>0</v>
      </c>
      <c r="V20" s="11">
        <f>IF(OR(E37="",G37=""),0,1)</f>
        <v>0</v>
      </c>
    </row>
    <row r="21" spans="1:22" ht="12.75">
      <c r="A21" s="18">
        <f>Spielplan!$B34</f>
        <v>0.510416666666667</v>
      </c>
      <c r="B21" s="18" t="str">
        <f>Spielplan!$F34</f>
        <v>M14</v>
      </c>
      <c r="C21" s="19" t="s">
        <v>14</v>
      </c>
      <c r="D21" s="20" t="str">
        <f>Spielplan!$H34</f>
        <v>M15</v>
      </c>
      <c r="E21" s="15">
        <f>IF(Spielplan!$I34="","",Spielplan!$I34)</f>
      </c>
      <c r="F21" s="15" t="s">
        <v>15</v>
      </c>
      <c r="G21" s="15">
        <f>IF(Spielplan!$K34="","",Spielplan!$K34)</f>
      </c>
      <c r="H21" s="80">
        <f t="shared" si="0"/>
      </c>
      <c r="I21" s="80">
        <f t="shared" si="1"/>
      </c>
      <c r="K21" s="78" t="str">
        <f>Vorgaben!B6</f>
        <v>M15</v>
      </c>
      <c r="L21" s="19">
        <f>SUM(S21:V21)</f>
        <v>0</v>
      </c>
      <c r="M21" s="19">
        <f>SUM(H13,I21,H33,I41)</f>
        <v>0</v>
      </c>
      <c r="N21" s="15">
        <f>SUM(E13,G21,E33,G41)</f>
        <v>0</v>
      </c>
      <c r="O21" s="15" t="s">
        <v>15</v>
      </c>
      <c r="P21" s="15">
        <f>SUM(G13,E21,G33,E41)</f>
        <v>0</v>
      </c>
      <c r="Q21" s="15">
        <f>N21-P21</f>
        <v>0</v>
      </c>
      <c r="S21" s="11">
        <f>IF(OR(E13="",G13=""),0,1)</f>
        <v>0</v>
      </c>
      <c r="T21" s="11">
        <f>IF(OR(E21="",G21=""),0,1)</f>
        <v>0</v>
      </c>
      <c r="U21" s="11">
        <f>IF(OR(E33="",G33=""),0,1)</f>
        <v>0</v>
      </c>
      <c r="V21" s="11">
        <f>IF(OR(E41="",G41=""),0,1)</f>
        <v>0</v>
      </c>
    </row>
    <row r="22" spans="1:24" ht="12.75">
      <c r="A22" s="18">
        <f>Spielplan!$B35</f>
        <v>0.5208333333333336</v>
      </c>
      <c r="B22" s="18" t="str">
        <f>Spielplan!$F35</f>
        <v>M19</v>
      </c>
      <c r="C22" s="19" t="s">
        <v>14</v>
      </c>
      <c r="D22" s="20">
        <f>Spielplan!$H35</f>
        <v>0</v>
      </c>
      <c r="E22" s="15">
        <f>IF(Spielplan!$I35="","",Spielplan!$I35)</f>
      </c>
      <c r="F22" s="15" t="s">
        <v>15</v>
      </c>
      <c r="G22" s="15">
        <f>IF(Spielplan!$K35="","",Spielplan!$K35)</f>
      </c>
      <c r="H22" s="80">
        <f t="shared" si="0"/>
      </c>
      <c r="I22" s="80">
        <f t="shared" si="1"/>
      </c>
      <c r="K22" s="125" t="s">
        <v>7</v>
      </c>
      <c r="L22" s="125" t="s">
        <v>42</v>
      </c>
      <c r="M22" s="125" t="s">
        <v>1</v>
      </c>
      <c r="N22" s="125" t="s">
        <v>2</v>
      </c>
      <c r="O22" s="125"/>
      <c r="P22" s="125"/>
      <c r="Q22" s="125" t="s">
        <v>43</v>
      </c>
      <c r="W22" s="22"/>
      <c r="X22" s="22"/>
    </row>
    <row r="23" spans="1:24" ht="12.75">
      <c r="A23" s="18">
        <f>Spielplan!$B36</f>
        <v>0.5208333333333336</v>
      </c>
      <c r="B23" s="18" t="str">
        <f>Spielplan!$F36</f>
        <v>M01</v>
      </c>
      <c r="C23" s="19" t="s">
        <v>14</v>
      </c>
      <c r="D23" s="20" t="str">
        <f>Spielplan!$H36</f>
        <v>M03</v>
      </c>
      <c r="E23" s="15">
        <f>IF(Spielplan!$I36="","",Spielplan!$I36)</f>
      </c>
      <c r="F23" s="15" t="s">
        <v>15</v>
      </c>
      <c r="G23" s="15">
        <f>IF(Spielplan!$K36="","",Spielplan!$K36)</f>
      </c>
      <c r="H23" s="80">
        <f aca="true" t="shared" si="2" ref="H23:H41">IF(OR($E23="",$G23=""),"",IF(E23&gt;G23,3,IF(E23=G23,1,0)))</f>
      </c>
      <c r="I23" s="80">
        <f aca="true" t="shared" si="3" ref="I23:I42">IF(OR($E23="",$G23=""),"",IF(G23&gt;E23,3,IF(E23=G23,1,0)))</f>
      </c>
      <c r="K23" s="125"/>
      <c r="L23" s="125"/>
      <c r="M23" s="125"/>
      <c r="N23" s="125"/>
      <c r="O23" s="125"/>
      <c r="P23" s="125"/>
      <c r="Q23" s="125"/>
      <c r="W23" s="22"/>
      <c r="X23" s="22"/>
    </row>
    <row r="24" spans="1:24" ht="12.75">
      <c r="A24" s="18">
        <f>Spielplan!$B37</f>
        <v>0.5312500000000002</v>
      </c>
      <c r="B24" s="18" t="str">
        <f>Spielplan!$F37</f>
        <v>M06</v>
      </c>
      <c r="C24" s="19" t="s">
        <v>14</v>
      </c>
      <c r="D24" s="20" t="str">
        <f>Spielplan!$H37</f>
        <v>M08</v>
      </c>
      <c r="E24" s="15">
        <f>IF(Spielplan!$I37="","",Spielplan!$I37)</f>
      </c>
      <c r="F24" s="15" t="s">
        <v>15</v>
      </c>
      <c r="G24" s="15">
        <f>IF(Spielplan!$K37="","",Spielplan!$K37)</f>
      </c>
      <c r="H24" s="80">
        <f t="shared" si="2"/>
      </c>
      <c r="I24" s="80">
        <f t="shared" si="3"/>
      </c>
      <c r="K24" s="78" t="str">
        <f>Vorgaben!B9</f>
        <v>M16</v>
      </c>
      <c r="L24" s="19">
        <f>SUM(S24:V24)</f>
        <v>0</v>
      </c>
      <c r="M24" s="19">
        <f>SUM(H6,I14,H26,I38)</f>
        <v>0</v>
      </c>
      <c r="N24" s="15">
        <f>SUM(E6,G14,E26,G38)</f>
        <v>0</v>
      </c>
      <c r="O24" s="15" t="s">
        <v>15</v>
      </c>
      <c r="P24" s="15">
        <f>SUM(G6,E14,G26,E38)</f>
        <v>0</v>
      </c>
      <c r="Q24" s="15">
        <f>N24-P24</f>
        <v>0</v>
      </c>
      <c r="R24" s="23"/>
      <c r="S24" s="11">
        <f>IF(OR(E6="",G6=""),0,1)</f>
        <v>0</v>
      </c>
      <c r="T24" s="11">
        <f>IF(OR(E14="",G14=""),0,1)</f>
        <v>0</v>
      </c>
      <c r="U24" s="11">
        <f>IF(OR(E26="",G26=""),0,1)</f>
        <v>0</v>
      </c>
      <c r="V24" s="11">
        <f>IF(OR(E38="",G38=""),0,1)</f>
        <v>0</v>
      </c>
      <c r="W24" s="24"/>
      <c r="X24" s="24"/>
    </row>
    <row r="25" spans="1:24" ht="12.75">
      <c r="A25" s="18">
        <f>Spielplan!$B38</f>
        <v>0.5416666666666669</v>
      </c>
      <c r="B25" s="18" t="str">
        <f>Spielplan!$F38</f>
        <v>M11</v>
      </c>
      <c r="C25" s="19" t="s">
        <v>14</v>
      </c>
      <c r="D25" s="20" t="str">
        <f>Spielplan!$H38</f>
        <v>M13</v>
      </c>
      <c r="E25" s="15">
        <f>IF(Spielplan!$I38="","",Spielplan!$I38)</f>
      </c>
      <c r="F25" s="15" t="s">
        <v>15</v>
      </c>
      <c r="G25" s="15">
        <f>IF(Spielplan!$K38="","",Spielplan!$K38)</f>
      </c>
      <c r="H25" s="80">
        <f t="shared" si="2"/>
      </c>
      <c r="I25" s="80">
        <f t="shared" si="3"/>
      </c>
      <c r="K25" s="78" t="str">
        <f>Vorgaben!B10</f>
        <v>M17</v>
      </c>
      <c r="L25" s="19">
        <f>SUM(S25:V25)</f>
        <v>0</v>
      </c>
      <c r="M25" s="19">
        <f>SUM(I6,I18,H30,H42)</f>
        <v>0</v>
      </c>
      <c r="N25" s="15">
        <f>SUM(G6,G18,E30,E42)</f>
        <v>0</v>
      </c>
      <c r="O25" s="15" t="s">
        <v>15</v>
      </c>
      <c r="P25" s="15">
        <f>SUM(E6,E18,G30,G42)</f>
        <v>0</v>
      </c>
      <c r="Q25" s="15">
        <f>N25-P25</f>
        <v>0</v>
      </c>
      <c r="R25" s="25"/>
      <c r="S25" s="11">
        <f>IF(OR(E6="",G6=""),0,1)</f>
        <v>0</v>
      </c>
      <c r="T25" s="11">
        <f>IF(OR(E18="",G18=""),0,1)</f>
        <v>0</v>
      </c>
      <c r="U25" s="11">
        <f>IF(OR(E30="",G30=""),0,1)</f>
        <v>0</v>
      </c>
      <c r="V25" s="11">
        <f>IF(OR(E42="",G42=""),0,1)</f>
        <v>0</v>
      </c>
      <c r="W25" s="25"/>
      <c r="X25" s="25"/>
    </row>
    <row r="26" spans="1:22" ht="12.75">
      <c r="A26" s="18">
        <f>Spielplan!$B39</f>
        <v>0.5520833333333335</v>
      </c>
      <c r="B26" s="18" t="str">
        <f>Spielplan!$F39</f>
        <v>M16</v>
      </c>
      <c r="C26" s="19" t="s">
        <v>14</v>
      </c>
      <c r="D26" s="20" t="str">
        <f>Spielplan!$H39</f>
        <v>M18</v>
      </c>
      <c r="E26" s="15">
        <f>IF(Spielplan!$I39="","",Spielplan!$I39)</f>
      </c>
      <c r="F26" s="15" t="s">
        <v>15</v>
      </c>
      <c r="G26" s="15">
        <f>IF(Spielplan!$K39="","",Spielplan!$K39)</f>
      </c>
      <c r="H26" s="80">
        <f t="shared" si="2"/>
      </c>
      <c r="I26" s="80">
        <f t="shared" si="3"/>
      </c>
      <c r="J26" s="26"/>
      <c r="K26" s="78" t="str">
        <f>Vorgaben!B11</f>
        <v>M18</v>
      </c>
      <c r="L26" s="19">
        <f>SUM(S26:V26)</f>
        <v>0</v>
      </c>
      <c r="M26" s="19">
        <f>SUM(H10,H18,I26,I34)</f>
        <v>0</v>
      </c>
      <c r="N26" s="15">
        <f>SUM(E10,E18,G26,G34)</f>
        <v>0</v>
      </c>
      <c r="O26" s="15" t="s">
        <v>15</v>
      </c>
      <c r="P26" s="15">
        <f>SUM(G10,G18,E26,E34)</f>
        <v>0</v>
      </c>
      <c r="Q26" s="15">
        <f>N26-P26</f>
        <v>0</v>
      </c>
      <c r="S26" s="11">
        <f>IF(OR(E10="",G10=""),0,1)</f>
        <v>0</v>
      </c>
      <c r="T26" s="11">
        <f>IF(OR(E18="",G18=""),0,1)</f>
        <v>0</v>
      </c>
      <c r="U26" s="11">
        <f>IF(OR(E26="",G26=""),0,1)</f>
        <v>0</v>
      </c>
      <c r="V26" s="11">
        <f>IF(OR(E34="",G34=""),0,1)</f>
        <v>0</v>
      </c>
    </row>
    <row r="27" spans="1:22" ht="12.75">
      <c r="A27" s="18">
        <f>Spielplan!$B40</f>
        <v>0.5625000000000001</v>
      </c>
      <c r="B27" s="18" t="str">
        <f>Spielplan!$F40</f>
        <v>M02</v>
      </c>
      <c r="C27" s="19" t="s">
        <v>14</v>
      </c>
      <c r="D27" s="20" t="str">
        <f>Spielplan!$H40</f>
        <v>M04</v>
      </c>
      <c r="E27" s="15">
        <f>IF(Spielplan!$I40="","",Spielplan!$I40)</f>
      </c>
      <c r="F27" s="15" t="s">
        <v>15</v>
      </c>
      <c r="G27" s="15">
        <f>IF(Spielplan!$K40="","",Spielplan!$K40)</f>
      </c>
      <c r="H27" s="80">
        <f t="shared" si="2"/>
      </c>
      <c r="I27" s="80">
        <f t="shared" si="3"/>
      </c>
      <c r="K27" s="78" t="str">
        <f>Vorgaben!B12</f>
        <v>M19</v>
      </c>
      <c r="L27" s="19">
        <f>SUM(S27:V27)</f>
        <v>0</v>
      </c>
      <c r="M27" s="19">
        <f>SUM(I10,H22,I30,H38)</f>
        <v>0</v>
      </c>
      <c r="N27" s="15">
        <f>SUM(G10,E22,G30,E38)</f>
        <v>0</v>
      </c>
      <c r="O27" s="15" t="s">
        <v>15</v>
      </c>
      <c r="P27" s="15">
        <f>SUM(E10,G22,E30,G38)</f>
        <v>0</v>
      </c>
      <c r="Q27" s="15">
        <f>N27-P27</f>
        <v>0</v>
      </c>
      <c r="S27" s="11">
        <f>IF(OR(E10="",G10=""),0,1)</f>
        <v>0</v>
      </c>
      <c r="T27" s="11">
        <f>IF(OR(E22="",G22=""),0,1)</f>
        <v>0</v>
      </c>
      <c r="U27" s="11">
        <f>IF(OR(E30="",G30=""),0,1)</f>
        <v>0</v>
      </c>
      <c r="V27" s="11">
        <f>IF(OR(E38="",G38=""),0,1)</f>
        <v>0</v>
      </c>
    </row>
    <row r="28" spans="1:22" ht="12.75">
      <c r="A28" s="18">
        <f>Spielplan!$B41</f>
        <v>0.5729166666666667</v>
      </c>
      <c r="B28" s="18" t="str">
        <f>Spielplan!$F41</f>
        <v>M07</v>
      </c>
      <c r="C28" s="19" t="s">
        <v>14</v>
      </c>
      <c r="D28" s="20" t="str">
        <f>Spielplan!$H41</f>
        <v>M09</v>
      </c>
      <c r="E28" s="15">
        <f>IF(Spielplan!$I41="","",Spielplan!$I41)</f>
      </c>
      <c r="F28" s="15" t="s">
        <v>15</v>
      </c>
      <c r="G28" s="15">
        <f>IF(Spielplan!$K41="","",Spielplan!$K41)</f>
      </c>
      <c r="H28" s="80">
        <f t="shared" si="2"/>
      </c>
      <c r="I28" s="80">
        <f t="shared" si="3"/>
      </c>
      <c r="K28" s="78">
        <f>Vorgaben!B13</f>
        <v>0</v>
      </c>
      <c r="L28" s="19">
        <f>SUM(S28:V28)</f>
        <v>0</v>
      </c>
      <c r="M28" s="19">
        <f>SUM(H14,I22,H34,I42)</f>
        <v>0</v>
      </c>
      <c r="N28" s="15">
        <f>SUM(E14,G22,E34,G42)</f>
        <v>0</v>
      </c>
      <c r="O28" s="15" t="s">
        <v>15</v>
      </c>
      <c r="P28" s="15">
        <f>SUM(G14,E22,G34,E42)</f>
        <v>0</v>
      </c>
      <c r="Q28" s="15">
        <f>N28-P28</f>
        <v>0</v>
      </c>
      <c r="S28" s="11">
        <f>IF(OR(E14="",G14=""),0,1)</f>
        <v>0</v>
      </c>
      <c r="T28" s="11">
        <f>IF(OR(E22="",G22=""),0,1)</f>
        <v>0</v>
      </c>
      <c r="U28" s="11">
        <f>IF(OR(E34="",G34=""),0,1)</f>
        <v>0</v>
      </c>
      <c r="V28" s="11">
        <f>IF(OR(E42="",G42=""),0,1)</f>
        <v>0</v>
      </c>
    </row>
    <row r="29" spans="1:10" ht="12.75">
      <c r="A29" s="18">
        <f>Spielplan!$B42</f>
        <v>0.5833333333333334</v>
      </c>
      <c r="B29" s="18" t="str">
        <f>Spielplan!$F42</f>
        <v>M12</v>
      </c>
      <c r="C29" s="19" t="s">
        <v>14</v>
      </c>
      <c r="D29" s="20" t="str">
        <f>Spielplan!$H42</f>
        <v>M14</v>
      </c>
      <c r="E29" s="15">
        <f>IF(Spielplan!$I42="","",Spielplan!$I42)</f>
      </c>
      <c r="F29" s="15" t="s">
        <v>15</v>
      </c>
      <c r="G29" s="15">
        <f>IF(Spielplan!$K42="","",Spielplan!$K42)</f>
      </c>
      <c r="H29" s="80">
        <f t="shared" si="2"/>
      </c>
      <c r="I29" s="80">
        <f t="shared" si="3"/>
      </c>
      <c r="J29" s="26"/>
    </row>
    <row r="30" spans="1:9" ht="12.75">
      <c r="A30" s="18">
        <f>Spielplan!$B43</f>
        <v>0.59375</v>
      </c>
      <c r="B30" s="18" t="str">
        <f>Spielplan!$F43</f>
        <v>M17</v>
      </c>
      <c r="C30" s="19" t="s">
        <v>14</v>
      </c>
      <c r="D30" s="20" t="str">
        <f>Spielplan!$H43</f>
        <v>M19</v>
      </c>
      <c r="E30" s="15">
        <f>IF(Spielplan!$I43="","",Spielplan!$I43)</f>
      </c>
      <c r="F30" s="15" t="s">
        <v>15</v>
      </c>
      <c r="G30" s="15">
        <f>IF(Spielplan!$K43="","",Spielplan!$K43)</f>
      </c>
      <c r="H30" s="80">
        <f t="shared" si="2"/>
      </c>
      <c r="I30" s="80">
        <f t="shared" si="3"/>
      </c>
    </row>
    <row r="31" spans="1:9" ht="12.75">
      <c r="A31" s="18">
        <f>Spielplan!$B44</f>
        <v>0.6041666666666666</v>
      </c>
      <c r="B31" s="18" t="str">
        <f>Spielplan!$F44</f>
        <v>M05</v>
      </c>
      <c r="C31" s="19" t="s">
        <v>14</v>
      </c>
      <c r="D31" s="20" t="str">
        <f>Spielplan!$H44</f>
        <v>M03</v>
      </c>
      <c r="E31" s="15">
        <f>IF(Spielplan!$I44="","",Spielplan!$I44)</f>
      </c>
      <c r="F31" s="15" t="s">
        <v>15</v>
      </c>
      <c r="G31" s="15">
        <f>IF(Spielplan!$K44="","",Spielplan!$K44)</f>
      </c>
      <c r="H31" s="80">
        <f t="shared" si="2"/>
      </c>
      <c r="I31" s="80">
        <f t="shared" si="3"/>
      </c>
    </row>
    <row r="32" spans="1:9" ht="12.75">
      <c r="A32" s="18">
        <f>Spielplan!$B45</f>
        <v>0.6145833333333333</v>
      </c>
      <c r="B32" s="18" t="str">
        <f>Spielplan!$F45</f>
        <v>M10</v>
      </c>
      <c r="C32" s="19" t="s">
        <v>14</v>
      </c>
      <c r="D32" s="20" t="str">
        <f>Spielplan!$H45</f>
        <v>M08</v>
      </c>
      <c r="E32" s="15">
        <f>IF(Spielplan!$I45="","",Spielplan!$I45)</f>
      </c>
      <c r="F32" s="15" t="s">
        <v>15</v>
      </c>
      <c r="G32" s="15">
        <f>IF(Spielplan!$K45="","",Spielplan!$K45)</f>
      </c>
      <c r="H32" s="80">
        <f t="shared" si="2"/>
      </c>
      <c r="I32" s="80">
        <f t="shared" si="3"/>
      </c>
    </row>
    <row r="33" spans="1:9" ht="12.75">
      <c r="A33" s="18">
        <f>Spielplan!$B46</f>
        <v>0.6249999999999999</v>
      </c>
      <c r="B33" s="18" t="str">
        <f>Spielplan!$F46</f>
        <v>M15</v>
      </c>
      <c r="C33" s="19" t="s">
        <v>14</v>
      </c>
      <c r="D33" s="20" t="str">
        <f>Spielplan!$H46</f>
        <v>M13</v>
      </c>
      <c r="E33" s="15">
        <f>IF(Spielplan!$I46="","",Spielplan!$I46)</f>
      </c>
      <c r="F33" s="15" t="s">
        <v>15</v>
      </c>
      <c r="G33" s="15">
        <f>IF(Spielplan!$K46="","",Spielplan!$K46)</f>
      </c>
      <c r="H33" s="80">
        <f t="shared" si="2"/>
      </c>
      <c r="I33" s="80">
        <f t="shared" si="3"/>
      </c>
    </row>
    <row r="34" spans="1:9" ht="12.75">
      <c r="A34" s="18">
        <f>Spielplan!$B47</f>
        <v>0.6354166666666665</v>
      </c>
      <c r="B34" s="18">
        <f>Spielplan!$F47</f>
        <v>0</v>
      </c>
      <c r="C34" s="19" t="s">
        <v>14</v>
      </c>
      <c r="D34" s="20" t="str">
        <f>Spielplan!$H47</f>
        <v>M18</v>
      </c>
      <c r="E34" s="15">
        <f>IF(Spielplan!$I47="","",Spielplan!$I47)</f>
      </c>
      <c r="F34" s="15" t="s">
        <v>15</v>
      </c>
      <c r="G34" s="15">
        <f>IF(Spielplan!$K47="","",Spielplan!$K47)</f>
      </c>
      <c r="H34" s="80">
        <f t="shared" si="2"/>
      </c>
      <c r="I34" s="80">
        <f t="shared" si="3"/>
      </c>
    </row>
    <row r="35" spans="1:9" ht="12.75">
      <c r="A35" s="18">
        <f>Spielplan!$B48</f>
        <v>0.6354166666666665</v>
      </c>
      <c r="B35" s="18" t="str">
        <f>Spielplan!$F48</f>
        <v>M04</v>
      </c>
      <c r="C35" s="19" t="s">
        <v>14</v>
      </c>
      <c r="D35" s="20" t="str">
        <f>Spielplan!$H48</f>
        <v>M01</v>
      </c>
      <c r="E35" s="15">
        <f>IF(Spielplan!$I48="","",Spielplan!$I48)</f>
      </c>
      <c r="F35" s="15" t="s">
        <v>15</v>
      </c>
      <c r="G35" s="15">
        <f>IF(Spielplan!$K48="","",Spielplan!$K48)</f>
      </c>
      <c r="H35" s="80">
        <f t="shared" si="2"/>
      </c>
      <c r="I35" s="80">
        <f t="shared" si="3"/>
      </c>
    </row>
    <row r="36" spans="1:9" ht="12.75">
      <c r="A36" s="18">
        <f>Spielplan!$B49</f>
        <v>0.6458333333333331</v>
      </c>
      <c r="B36" s="18" t="str">
        <f>Spielplan!$F49</f>
        <v>M09</v>
      </c>
      <c r="C36" s="19" t="s">
        <v>14</v>
      </c>
      <c r="D36" s="20" t="str">
        <f>Spielplan!$H49</f>
        <v>M06</v>
      </c>
      <c r="E36" s="15">
        <f>IF(Spielplan!$I49="","",Spielplan!$I49)</f>
      </c>
      <c r="F36" s="15" t="s">
        <v>15</v>
      </c>
      <c r="G36" s="15">
        <f>IF(Spielplan!$K49="","",Spielplan!$K49)</f>
      </c>
      <c r="H36" s="80">
        <f t="shared" si="2"/>
      </c>
      <c r="I36" s="80">
        <f t="shared" si="3"/>
      </c>
    </row>
    <row r="37" spans="1:9" ht="12.75">
      <c r="A37" s="18">
        <f>Spielplan!$B50</f>
        <v>0.6562499999999998</v>
      </c>
      <c r="B37" s="18" t="str">
        <f>Spielplan!$F50</f>
        <v>M14</v>
      </c>
      <c r="C37" s="19" t="s">
        <v>14</v>
      </c>
      <c r="D37" s="20" t="str">
        <f>Spielplan!$H50</f>
        <v>M11</v>
      </c>
      <c r="E37" s="15">
        <f>IF(Spielplan!$I50="","",Spielplan!$I50)</f>
      </c>
      <c r="F37" s="15" t="s">
        <v>15</v>
      </c>
      <c r="G37" s="15">
        <f>IF(Spielplan!$K50="","",Spielplan!$K50)</f>
      </c>
      <c r="H37" s="80">
        <f t="shared" si="2"/>
      </c>
      <c r="I37" s="80">
        <f t="shared" si="3"/>
      </c>
    </row>
    <row r="38" spans="1:9" ht="12.75">
      <c r="A38" s="18">
        <f>Spielplan!$B51</f>
        <v>0.6666666666666664</v>
      </c>
      <c r="B38" s="18" t="str">
        <f>Spielplan!$F51</f>
        <v>M19</v>
      </c>
      <c r="C38" s="19" t="s">
        <v>14</v>
      </c>
      <c r="D38" s="20" t="str">
        <f>Spielplan!$H51</f>
        <v>M16</v>
      </c>
      <c r="E38" s="15">
        <f>IF(Spielplan!$I51="","",Spielplan!$I51)</f>
      </c>
      <c r="F38" s="15" t="s">
        <v>15</v>
      </c>
      <c r="G38" s="15">
        <f>IF(Spielplan!$K51="","",Spielplan!$K51)</f>
      </c>
      <c r="H38" s="80">
        <f t="shared" si="2"/>
      </c>
      <c r="I38" s="80">
        <f t="shared" si="3"/>
      </c>
    </row>
    <row r="39" spans="1:9" ht="12.75">
      <c r="A39" s="18">
        <f>Spielplan!$B52</f>
        <v>0.677083333333333</v>
      </c>
      <c r="B39" s="18" t="str">
        <f>Spielplan!$F52</f>
        <v>M02</v>
      </c>
      <c r="C39" s="19" t="s">
        <v>14</v>
      </c>
      <c r="D39" s="20" t="str">
        <f>Spielplan!$H52</f>
        <v>M05</v>
      </c>
      <c r="E39" s="15">
        <f>IF(Spielplan!$I52="","",Spielplan!$I52)</f>
      </c>
      <c r="F39" s="15" t="s">
        <v>15</v>
      </c>
      <c r="G39" s="15">
        <f>IF(Spielplan!$K52="","",Spielplan!$K52)</f>
      </c>
      <c r="H39" s="80">
        <f t="shared" si="2"/>
      </c>
      <c r="I39" s="80">
        <f t="shared" si="3"/>
      </c>
    </row>
    <row r="40" spans="1:9" ht="12.75">
      <c r="A40" s="18">
        <f>Spielplan!$B53</f>
        <v>0.6874999999999997</v>
      </c>
      <c r="B40" s="18" t="str">
        <f>Spielplan!$F53</f>
        <v>M07</v>
      </c>
      <c r="C40" s="19" t="s">
        <v>14</v>
      </c>
      <c r="D40" s="20" t="str">
        <f>Spielplan!$H53</f>
        <v>M10</v>
      </c>
      <c r="E40" s="15">
        <f>IF(Spielplan!$I53="","",Spielplan!$I53)</f>
      </c>
      <c r="F40" s="15" t="s">
        <v>15</v>
      </c>
      <c r="G40" s="15">
        <f>IF(Spielplan!$K53="","",Spielplan!$K53)</f>
      </c>
      <c r="H40" s="80">
        <f t="shared" si="2"/>
      </c>
      <c r="I40" s="80">
        <f t="shared" si="3"/>
      </c>
    </row>
    <row r="41" spans="1:9" ht="12.75">
      <c r="A41" s="18">
        <f>Spielplan!$B54</f>
        <v>0.6979166666666663</v>
      </c>
      <c r="B41" s="18" t="str">
        <f>Spielplan!$F54</f>
        <v>M12</v>
      </c>
      <c r="C41" s="19" t="s">
        <v>14</v>
      </c>
      <c r="D41" s="20" t="str">
        <f>Spielplan!$H54</f>
        <v>M15</v>
      </c>
      <c r="E41" s="15">
        <f>IF(Spielplan!$I54="","",Spielplan!$I54)</f>
      </c>
      <c r="F41" s="15" t="s">
        <v>15</v>
      </c>
      <c r="G41" s="15">
        <f>IF(Spielplan!$K54="","",Spielplan!$K54)</f>
      </c>
      <c r="H41" s="80">
        <f t="shared" si="2"/>
      </c>
      <c r="I41" s="80">
        <f t="shared" si="3"/>
      </c>
    </row>
    <row r="42" spans="1:9" ht="12.75">
      <c r="A42" s="18">
        <f>Spielplan!$B55</f>
        <v>0.7083333333333329</v>
      </c>
      <c r="B42" s="18" t="str">
        <f>Spielplan!$F55</f>
        <v>M17</v>
      </c>
      <c r="C42" s="19" t="s">
        <v>14</v>
      </c>
      <c r="D42" s="20">
        <f>Spielplan!$H55</f>
        <v>0</v>
      </c>
      <c r="E42" s="15">
        <f>IF(Spielplan!$I55="","",Spielplan!$I55)</f>
      </c>
      <c r="F42" s="15" t="s">
        <v>15</v>
      </c>
      <c r="G42" s="15">
        <f>IF(Spielplan!$K55="","",Spielplan!$K55)</f>
      </c>
      <c r="H42" s="80">
        <f>IF(OR($E42="",$G42=""),"",IF(E42&gt;G42,3,IF(E42=G42,1,0)))</f>
      </c>
      <c r="I42" s="80">
        <f t="shared" si="3"/>
      </c>
    </row>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2003-07-25T08:40:43Z</cp:lastPrinted>
  <dcterms:created xsi:type="dcterms:W3CDTF">1999-01-27T19:57:19Z</dcterms:created>
  <dcterms:modified xsi:type="dcterms:W3CDTF">2010-05-03T11:04:59Z</dcterms:modified>
  <cp:category/>
  <cp:version/>
  <cp:contentType/>
  <cp:contentStatus/>
</cp:coreProperties>
</file>